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intrahrpayrollservices-my.sharepoint.com/personal/nik_brooks_cintra_co_uk/Documents/Desktop/Schedules 2425/Supplier - new/"/>
    </mc:Choice>
  </mc:AlternateContent>
  <xr:revisionPtr revIDLastSave="45" documentId="8_{0CBB8B49-4426-4DF0-8137-09D23D705390}" xr6:coauthVersionLast="47" xr6:coauthVersionMax="47" xr10:uidLastSave="{30C6B69D-3113-4726-8B62-B7F0EF62583B}"/>
  <bookViews>
    <workbookView xWindow="-5685" yWindow="-21720" windowWidth="38640" windowHeight="21120" xr2:uid="{0F8590F7-22D9-4C6E-8537-229B09871205}"/>
  </bookViews>
  <sheets>
    <sheet name="Sheet1" sheetId="1" r:id="rId1"/>
  </sheets>
  <definedNames>
    <definedName name="BankHols">Sheet1!$Z$15:$Z$25</definedName>
    <definedName name="DateList">Sheet1!$AD$6:$AD$41</definedName>
    <definedName name="OtherDates">Sheet1!$Q$13:$W$25</definedName>
    <definedName name="PayDate">Sheet1!$J$7</definedName>
    <definedName name="Year">Sheet1!$F$5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6" i="1" l="1"/>
  <c r="U26" i="1" s="1"/>
  <c r="T26" i="1" l="1"/>
  <c r="S26" i="1" l="1"/>
  <c r="B14" i="1" l="1"/>
  <c r="A15" i="1"/>
  <c r="A16" i="1" s="1"/>
  <c r="A17" i="1" s="1"/>
  <c r="A18" i="1" s="1"/>
  <c r="A19" i="1" s="1"/>
  <c r="A20" i="1" s="1"/>
  <c r="A21" i="1" s="1"/>
  <c r="A22" i="1" s="1"/>
  <c r="A23" i="1" s="1"/>
  <c r="A24" i="1" s="1"/>
  <c r="A25" i="1" s="1"/>
  <c r="B25" i="1" s="1"/>
  <c r="R14" i="1" l="1"/>
  <c r="Q14" i="1"/>
  <c r="L14" i="1" s="1"/>
  <c r="M14" i="1" s="1"/>
  <c r="Q25" i="1"/>
  <c r="R25" i="1"/>
  <c r="C14" i="1"/>
  <c r="C25" i="1"/>
  <c r="B22" i="1"/>
  <c r="B21" i="1"/>
  <c r="B20" i="1"/>
  <c r="B19" i="1"/>
  <c r="B18" i="1"/>
  <c r="B17" i="1"/>
  <c r="B24" i="1"/>
  <c r="B16" i="1"/>
  <c r="B23" i="1"/>
  <c r="B15" i="1"/>
  <c r="J14" i="1" l="1"/>
  <c r="K14" i="1"/>
  <c r="R19" i="1"/>
  <c r="Q19" i="1"/>
  <c r="R20" i="1"/>
  <c r="Q20" i="1"/>
  <c r="R15" i="1"/>
  <c r="Q15" i="1"/>
  <c r="Q21" i="1"/>
  <c r="R21" i="1"/>
  <c r="R23" i="1"/>
  <c r="Q23" i="1"/>
  <c r="R22" i="1"/>
  <c r="Q22" i="1"/>
  <c r="R17" i="1"/>
  <c r="Q17" i="1"/>
  <c r="Q24" i="1"/>
  <c r="R24" i="1"/>
  <c r="Q18" i="1"/>
  <c r="R18" i="1"/>
  <c r="W25" i="1"/>
  <c r="V25" i="1"/>
  <c r="T25" i="1"/>
  <c r="U25" i="1"/>
  <c r="S25" i="1"/>
  <c r="V14" i="1"/>
  <c r="W14" i="1"/>
  <c r="U14" i="1"/>
  <c r="T14" i="1"/>
  <c r="S14" i="1"/>
  <c r="Q16" i="1"/>
  <c r="R16" i="1"/>
  <c r="C18" i="1"/>
  <c r="C19" i="1"/>
  <c r="C20" i="1"/>
  <c r="C21" i="1"/>
  <c r="C22" i="1"/>
  <c r="C23" i="1"/>
  <c r="C24" i="1"/>
  <c r="L25" i="1"/>
  <c r="C17" i="1"/>
  <c r="C15" i="1"/>
  <c r="C16" i="1"/>
  <c r="W24" i="1" l="1"/>
  <c r="V24" i="1"/>
  <c r="U24" i="1"/>
  <c r="T24" i="1"/>
  <c r="S24" i="1"/>
  <c r="W21" i="1"/>
  <c r="V21" i="1"/>
  <c r="U21" i="1"/>
  <c r="T21" i="1"/>
  <c r="S21" i="1"/>
  <c r="W16" i="1"/>
  <c r="V16" i="1"/>
  <c r="U16" i="1"/>
  <c r="T16" i="1"/>
  <c r="S16" i="1"/>
  <c r="V22" i="1"/>
  <c r="W22" i="1"/>
  <c r="U22" i="1"/>
  <c r="T22" i="1"/>
  <c r="S22" i="1"/>
  <c r="V20" i="1"/>
  <c r="U20" i="1"/>
  <c r="W20" i="1"/>
  <c r="T20" i="1"/>
  <c r="S20" i="1"/>
  <c r="W15" i="1"/>
  <c r="V15" i="1"/>
  <c r="U15" i="1"/>
  <c r="T15" i="1"/>
  <c r="S15" i="1"/>
  <c r="W17" i="1"/>
  <c r="V17" i="1"/>
  <c r="U17" i="1"/>
  <c r="T17" i="1"/>
  <c r="S17" i="1"/>
  <c r="W23" i="1"/>
  <c r="U23" i="1"/>
  <c r="V23" i="1"/>
  <c r="T23" i="1"/>
  <c r="S23" i="1"/>
  <c r="W19" i="1"/>
  <c r="T19" i="1"/>
  <c r="U19" i="1"/>
  <c r="V19" i="1"/>
  <c r="S19" i="1"/>
  <c r="W18" i="1"/>
  <c r="V18" i="1"/>
  <c r="U18" i="1"/>
  <c r="T18" i="1"/>
  <c r="S18" i="1"/>
  <c r="L22" i="1"/>
  <c r="M22" i="1" s="1"/>
  <c r="G14" i="1"/>
  <c r="L18" i="1"/>
  <c r="L19" i="1"/>
  <c r="L17" i="1"/>
  <c r="L23" i="1"/>
  <c r="L21" i="1"/>
  <c r="L16" i="1"/>
  <c r="L20" i="1"/>
  <c r="L15" i="1"/>
  <c r="M25" i="1"/>
  <c r="L24" i="1"/>
  <c r="E14" i="1" l="1"/>
  <c r="H14" i="1"/>
  <c r="I14" i="1"/>
  <c r="N14" i="1"/>
  <c r="H22" i="1"/>
  <c r="N22" i="1"/>
  <c r="J22" i="1"/>
  <c r="K22" i="1"/>
  <c r="F22" i="1"/>
  <c r="G22" i="1"/>
  <c r="I22" i="1"/>
  <c r="E22" i="1"/>
  <c r="N25" i="1"/>
  <c r="G25" i="1"/>
  <c r="H25" i="1"/>
  <c r="F25" i="1"/>
  <c r="K25" i="1"/>
  <c r="I25" i="1"/>
  <c r="E25" i="1"/>
  <c r="J25" i="1"/>
  <c r="F14" i="1"/>
  <c r="M20" i="1"/>
  <c r="M17" i="1"/>
  <c r="M23" i="1"/>
  <c r="M15" i="1"/>
  <c r="M21" i="1"/>
  <c r="M16" i="1"/>
  <c r="M19" i="1"/>
  <c r="M24" i="1"/>
  <c r="M18" i="1"/>
  <c r="N24" i="1" l="1"/>
  <c r="H24" i="1"/>
  <c r="G24" i="1"/>
  <c r="J16" i="1"/>
  <c r="H16" i="1"/>
  <c r="G16" i="1"/>
  <c r="N21" i="1"/>
  <c r="H21" i="1"/>
  <c r="G21" i="1"/>
  <c r="N15" i="1"/>
  <c r="H15" i="1"/>
  <c r="G15" i="1"/>
  <c r="N23" i="1"/>
  <c r="G23" i="1"/>
  <c r="H23" i="1"/>
  <c r="N19" i="1"/>
  <c r="H19" i="1"/>
  <c r="G19" i="1"/>
  <c r="I17" i="1"/>
  <c r="H17" i="1"/>
  <c r="G17" i="1"/>
  <c r="N18" i="1"/>
  <c r="H18" i="1"/>
  <c r="G18" i="1"/>
  <c r="N20" i="1"/>
  <c r="H20" i="1"/>
  <c r="G20" i="1"/>
  <c r="K17" i="1"/>
  <c r="I20" i="1"/>
  <c r="E20" i="1"/>
  <c r="K21" i="1"/>
  <c r="E17" i="1"/>
  <c r="K20" i="1"/>
  <c r="F16" i="1"/>
  <c r="J20" i="1"/>
  <c r="F20" i="1"/>
  <c r="N17" i="1"/>
  <c r="F17" i="1"/>
  <c r="F23" i="1"/>
  <c r="J17" i="1"/>
  <c r="K23" i="1"/>
  <c r="J23" i="1"/>
  <c r="I23" i="1"/>
  <c r="E23" i="1"/>
  <c r="J21" i="1"/>
  <c r="K15" i="1"/>
  <c r="J19" i="1"/>
  <c r="I21" i="1"/>
  <c r="J15" i="1"/>
  <c r="F15" i="1"/>
  <c r="I15" i="1"/>
  <c r="E15" i="1"/>
  <c r="F21" i="1"/>
  <c r="E21" i="1"/>
  <c r="E16" i="1"/>
  <c r="I19" i="1"/>
  <c r="E19" i="1"/>
  <c r="N16" i="1"/>
  <c r="K16" i="1"/>
  <c r="F19" i="1"/>
  <c r="I16" i="1"/>
  <c r="K19" i="1"/>
  <c r="K24" i="1"/>
  <c r="J24" i="1"/>
  <c r="F24" i="1"/>
  <c r="I24" i="1"/>
  <c r="E24" i="1"/>
  <c r="F18" i="1"/>
  <c r="E18" i="1"/>
  <c r="I18" i="1"/>
  <c r="K18" i="1"/>
  <c r="J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Cunningham</author>
  </authors>
  <commentList>
    <comment ref="S26" authorId="0" shapeId="0" xr:uid="{9A54B8F7-8953-4E62-A7F7-807B832C8F1D}">
      <text>
        <r>
          <rPr>
            <sz val="9"/>
            <color indexed="81"/>
            <rFont val="Tahoma"/>
            <family val="2"/>
          </rPr>
          <t>Weekday Return Type parameter</t>
        </r>
      </text>
    </comment>
  </commentList>
</comments>
</file>

<file path=xl/sharedStrings.xml><?xml version="1.0" encoding="utf-8"?>
<sst xmlns="http://schemas.openxmlformats.org/spreadsheetml/2006/main" count="63" uniqueCount="53">
  <si>
    <t>Download the schedule</t>
  </si>
  <si>
    <t>Monthly Payroll Processing Schedule</t>
  </si>
  <si>
    <t>Select your pay date we have on file for you</t>
  </si>
  <si>
    <t>Education</t>
  </si>
  <si>
    <t>Follow the submission and sign off dates</t>
  </si>
  <si>
    <t>Select your pay date here from the drop-down list</t>
  </si>
  <si>
    <t>LWD</t>
  </si>
  <si>
    <t xml:space="preserve">Last Working Day of the month </t>
  </si>
  <si>
    <t>Last Fri of month</t>
  </si>
  <si>
    <t>Last Thu of month</t>
  </si>
  <si>
    <t>Last Wed of month</t>
  </si>
  <si>
    <t>Last Tue of month</t>
  </si>
  <si>
    <t>Last Mon of month</t>
  </si>
  <si>
    <t>Month No.</t>
  </si>
  <si>
    <t>Month</t>
  </si>
  <si>
    <t>Year</t>
  </si>
  <si>
    <t>Period</t>
  </si>
  <si>
    <t xml:space="preserve">All Payroll Changes To Be Submitted On Or Before 5pm  </t>
  </si>
  <si>
    <t>Payroll Returned
To The Customer by 5pm</t>
  </si>
  <si>
    <t xml:space="preserve">All 2nd Edit Payroll Omissions/Errors To Be Submitted On Or Before 5pm  </t>
  </si>
  <si>
    <t>2nd Edit Payroll Returned
To The Customer by 5pm</t>
  </si>
  <si>
    <t>BACS Authorisation/Payroll &amp; FPS Sign Off To Be Sent To Supplier
- No Later Than 3pm</t>
  </si>
  <si>
    <t>Supplier to Submit FPS by 5pm</t>
  </si>
  <si>
    <t>Supplier To Publish Payslips No Later Than 5pm</t>
  </si>
  <si>
    <t>Pay Day</t>
  </si>
  <si>
    <t>Supplier to Submit EPS Files and Send P32 To Customer No Later Than 5pm</t>
  </si>
  <si>
    <t>Row Nos</t>
  </si>
  <si>
    <t>Penultimate LWD</t>
  </si>
  <si>
    <t>Last Working Friday</t>
  </si>
  <si>
    <t>Last Working Thursday</t>
  </si>
  <si>
    <t>Last Working Wednesday</t>
  </si>
  <si>
    <t>Last Working Tuesday</t>
  </si>
  <si>
    <t>Last Working Monday</t>
  </si>
  <si>
    <t>UK Bank Holidays</t>
  </si>
  <si>
    <t>Date</t>
  </si>
  <si>
    <t>Event</t>
  </si>
  <si>
    <t>Good Friday</t>
  </si>
  <si>
    <t>Easter Monday</t>
  </si>
  <si>
    <t>Early May Bank Holiday</t>
  </si>
  <si>
    <t>Spring Bank Holiday</t>
  </si>
  <si>
    <t>Summer Bank Holiday</t>
  </si>
  <si>
    <t>Christmas Day</t>
  </si>
  <si>
    <t>Boxing Day</t>
  </si>
  <si>
    <t xml:space="preserve">New Year's Day </t>
  </si>
  <si>
    <t>* Please Note</t>
  </si>
  <si>
    <t>Data input and payroll sign off shall be sent to the Supplier in accordance with this Processing Schedule</t>
  </si>
  <si>
    <r>
      <t xml:space="preserve">If the Supplier receives late or unexpected data from the Customer, the Supplier </t>
    </r>
    <r>
      <rPr>
        <b/>
        <u/>
        <sz val="10"/>
        <rFont val="Calibri"/>
        <family val="2"/>
      </rPr>
      <t>will charge</t>
    </r>
    <r>
      <rPr>
        <b/>
        <sz val="10"/>
        <rFont val="Calibri"/>
        <family val="2"/>
      </rPr>
      <t xml:space="preserve"> for the inclusion of late or unexpected data in the current payroll. Failure by the Customer to achieve the agreed timescales may result in non-processing of the data in question</t>
    </r>
  </si>
  <si>
    <r>
      <t xml:space="preserve">The Customer shall also ensure that authorised signatories are available to sign off the payroll in line with the agreed processing schedule to enable the release of FPS &amp;  BACS files. The Supplier </t>
    </r>
    <r>
      <rPr>
        <b/>
        <u/>
        <sz val="10"/>
        <rFont val="Calibri"/>
        <family val="2"/>
      </rPr>
      <t>will not</t>
    </r>
    <r>
      <rPr>
        <b/>
        <sz val="10"/>
        <rFont val="Calibri"/>
        <family val="2"/>
      </rPr>
      <t xml:space="preserve"> release FPS or BACS files without the Clients sign off and if not received may result in the Clients employees not being paid on time.</t>
    </r>
  </si>
  <si>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</si>
  <si>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</si>
  <si>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2nd edit omission/error changes must not exceed 10% of the total employees paid for the period, changes exceeding this must be approved by the payroll manager and may incur additional charges.</t>
  </si>
  <si>
    <t>Failure by the Customer to achieve the agreed “All Payroll Changes To Be Submitted” timescales will result in the “Payroll Returned By” date to be delayed by the equivalent number of days the payroll data has been received late.</t>
  </si>
  <si>
    <t>All data must be provided using the Suppliers pre-defined mechanism for communicating the provision of data changes &amp; queries.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</si>
</sst>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 dd\ mmm\ yyyy"/>
    <numFmt numFmtId="165" formatCode="mmmm"/>
    <numFmt numFmtId="166" formatCode="d/m/yy;@"/>
  </numFmts>
  <fonts count="34">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name val="Arial"/>
      <family val="2"/>
    </font>
    <font>
      <b/>
      <sz val="16"/>
      <name val="Arial"/>
      <family val="2"/>
    </font>
    <font>
      <b/>
      <sz val="10"/>
      <name val="Arial"/>
      <family val="2"/>
    </font>
    <font>
      <sz val="10"/>
      <name val="Arial"/>
      <family val="2"/>
    </font>
    <font>
      <b/>
      <sz val="14"/>
      <name val="Calibri"/>
      <family val="2"/>
      <scheme val="minor"/>
    </font>
    <font>
      <b/>
      <sz val="11"/>
      <color theme="1"/>
      <name val="Calibri (Body)"/>
    </font>
    <font>
      <b/>
      <sz val="11"/>
      <color theme="0"/>
      <name val="Calibri (Body)"/>
    </font>
    <font>
      <b/>
      <sz val="14"/>
      <name val="Arial"/>
      <family val="2"/>
    </font>
    <font>
      <sz val="14"/>
      <name val="Arial"/>
      <family val="2"/>
    </font>
    <font>
      <sz val="14"/>
      <name val="Calibri"/>
      <family val="2"/>
      <scheme val="minor"/>
    </font>
    <font>
      <b/>
      <sz val="11.5"/>
      <name val="Wingdings"/>
      <charset val="2"/>
    </font>
    <font>
      <sz val="16"/>
      <name val="Arial"/>
      <family val="2"/>
    </font>
    <font>
      <sz val="11"/>
      <color theme="1"/>
      <name val="Calibri (Body)"/>
    </font>
    <font>
      <sz val="11.5"/>
      <name val="Arial"/>
      <family val="2"/>
    </font>
    <font>
      <sz val="11.5"/>
      <name val="Wingdings"/>
      <charset val="2"/>
    </font>
    <font>
      <sz val="11"/>
      <color rgb="FF000000"/>
      <name val="Calibri"/>
      <family val="2"/>
      <scheme val="minor"/>
    </font>
    <font>
      <sz val="11"/>
      <name val="Calibri"/>
      <family val="2"/>
      <scheme val="minor"/>
    </font>
    <font>
      <b/>
      <sz val="12"/>
      <color theme="1"/>
      <name val="Arial"/>
      <family val="2"/>
    </font>
    <font>
      <sz val="11"/>
      <color theme="8" tint="-0.499984740745262"/>
      <name val="Calibri"/>
      <family val="2"/>
      <scheme val="minor"/>
    </font>
    <font>
      <sz val="9"/>
      <color indexed="81"/>
      <name val="Tahoma"/>
      <family val="2"/>
    </font>
    <font>
      <b/>
      <sz val="11"/>
      <color theme="1"/>
      <name val="Calibri"/>
      <family val="2"/>
    </font>
    <font>
      <b/>
      <sz val="16"/>
      <color rgb="FF94C11F"/>
      <name val="Arial"/>
      <family val="2"/>
    </font>
    <font>
      <b/>
      <sz val="24"/>
      <color rgb="FF233976"/>
      <name val="Calibri"/>
      <family val="2"/>
    </font>
    <font>
      <b/>
      <sz val="20"/>
      <color rgb="FF94C11F"/>
      <name val="Calibri"/>
      <family val="2"/>
    </font>
    <font>
      <b/>
      <sz val="14"/>
      <name val="Calibri"/>
      <family val="2"/>
    </font>
    <font>
      <b/>
      <sz val="12"/>
      <name val="Calibri"/>
      <family val="2"/>
    </font>
    <font>
      <b/>
      <sz val="10"/>
      <name val="Calibri"/>
      <family val="2"/>
    </font>
    <font>
      <b/>
      <sz val="14"/>
      <name val="Calibri"/>
      <family val="2"/>
      <charset val="1"/>
    </font>
    <font>
      <b/>
      <u/>
      <sz val="10"/>
      <name val="Calibri"/>
      <family val="2"/>
    </font>
    <font>
      <sz val="11"/>
      <color theme="0" tint="-0.1499984740745262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233976"/>
        <bgColor indexed="64"/>
      </patternFill>
    </fill>
    <fill>
      <patternFill patternType="solid">
        <fgColor rgb="FFD9D9D9"/>
        <bgColor indexed="64"/>
      </patternFill>
    </fill>
    <fill>
      <patternFill patternType="solid">
        <fgColor theme="0"/>
        <bgColor indexed="64"/>
      </patternFill>
    </fill>
  </fills>
  <borders count="29">
    <border>
      <left/>
      <right/>
      <top/>
      <bottom/>
      <diagonal/>
    </border>
    <border>
      <left style="thin">
        <color rgb="FF002060"/>
      </left>
      <right/>
      <top style="thin">
        <color rgb="FF002060"/>
      </top>
      <bottom style="thick">
        <color theme="0"/>
      </bottom>
      <diagonal/>
    </border>
    <border>
      <left/>
      <right style="thin">
        <color rgb="FF002060"/>
      </right>
      <top style="thin">
        <color rgb="FF002060"/>
      </top>
      <bottom style="thick">
        <color theme="0"/>
      </bottom>
      <diagonal/>
    </border>
    <border>
      <left style="thin">
        <color rgb="FF002060"/>
      </left>
      <right style="thick">
        <color theme="0"/>
      </right>
      <top/>
      <bottom/>
      <diagonal/>
    </border>
    <border>
      <left style="thick">
        <color theme="0"/>
      </left>
      <right style="thin">
        <color rgb="FF002060"/>
      </right>
      <top/>
      <bottom/>
      <diagonal/>
    </border>
    <border>
      <left/>
      <right style="thin">
        <color rgb="FF94C11F"/>
      </right>
      <top/>
      <bottom/>
      <diagonal/>
    </border>
    <border>
      <left/>
      <right/>
      <top/>
      <bottom style="thin">
        <color rgb="FF94C11F"/>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bottom style="thin">
        <color rgb="FF94C11F"/>
      </bottom>
      <diagonal/>
    </border>
    <border>
      <left style="thin">
        <color rgb="FF233976"/>
      </left>
      <right/>
      <top style="thin">
        <color rgb="FF233976"/>
      </top>
      <bottom style="thin">
        <color rgb="FF233976"/>
      </bottom>
      <diagonal/>
    </border>
    <border>
      <left/>
      <right/>
      <top/>
      <bottom style="thin">
        <color theme="0"/>
      </bottom>
      <diagonal/>
    </border>
    <border>
      <left style="thin">
        <color rgb="FF233976"/>
      </left>
      <right style="thin">
        <color rgb="FF233976"/>
      </right>
      <top/>
      <bottom style="thin">
        <color rgb="FF233976"/>
      </bottom>
      <diagonal/>
    </border>
    <border>
      <left/>
      <right style="thin">
        <color rgb="FF94C11F"/>
      </right>
      <top/>
      <bottom style="thin">
        <color rgb="FF94C11F"/>
      </bottom>
      <diagonal/>
    </border>
    <border>
      <left/>
      <right style="thin">
        <color rgb="FF94C11F"/>
      </right>
      <top style="thin">
        <color rgb="FF94C11F"/>
      </top>
      <bottom style="thin">
        <color rgb="FF94C11F"/>
      </bottom>
      <diagonal/>
    </border>
    <border>
      <left/>
      <right/>
      <top style="thin">
        <color rgb="FF94C11F"/>
      </top>
      <bottom style="thin">
        <color rgb="FF94C11F"/>
      </bottom>
      <diagonal/>
    </border>
    <border>
      <left style="thin">
        <color theme="0" tint="-4.9989318521683403E-2"/>
      </left>
      <right style="thin">
        <color theme="0" tint="-4.9989318521683403E-2"/>
      </right>
      <top style="thin">
        <color theme="0"/>
      </top>
      <bottom/>
      <diagonal/>
    </border>
    <border>
      <left/>
      <right style="thin">
        <color theme="0" tint="-4.9989318521683403E-2"/>
      </right>
      <top style="thin">
        <color theme="0"/>
      </top>
      <bottom/>
      <diagonal/>
    </border>
    <border>
      <left/>
      <right/>
      <top style="thin">
        <color theme="0"/>
      </top>
      <bottom/>
      <diagonal/>
    </border>
    <border>
      <left style="thin">
        <color theme="0" tint="-4.9989318521683403E-2"/>
      </left>
      <right style="thin">
        <color theme="0"/>
      </right>
      <top style="thin">
        <color theme="0"/>
      </top>
      <bottom/>
      <diagonal/>
    </border>
    <border>
      <left style="thin">
        <color theme="0" tint="-4.9989318521683403E-2"/>
      </left>
      <right/>
      <top style="thin">
        <color theme="0"/>
      </top>
      <bottom/>
      <diagonal/>
    </border>
    <border>
      <left style="thin">
        <color rgb="FF94C11F"/>
      </left>
      <right style="thin">
        <color rgb="FF94C11F"/>
      </right>
      <top/>
      <bottom/>
      <diagonal/>
    </border>
    <border>
      <left style="thin">
        <color rgb="FF233976"/>
      </left>
      <right/>
      <top/>
      <bottom/>
      <diagonal/>
    </border>
    <border>
      <left style="thin">
        <color rgb="FF94C11F"/>
      </left>
      <right/>
      <top style="thin">
        <color rgb="FF94C11F"/>
      </top>
      <bottom/>
      <diagonal/>
    </border>
    <border>
      <left/>
      <right style="thin">
        <color rgb="FF94C11F"/>
      </right>
      <top style="thin">
        <color rgb="FF94C11F"/>
      </top>
      <bottom/>
      <diagonal/>
    </border>
    <border>
      <left style="thin">
        <color rgb="FF94C11F"/>
      </left>
      <right/>
      <top/>
      <bottom style="thin">
        <color rgb="FF94C11F"/>
      </bottom>
      <diagonal/>
    </border>
    <border>
      <left style="thin">
        <color rgb="FF94C11F"/>
      </left>
      <right style="thin">
        <color rgb="FF94C11F"/>
      </right>
      <top style="thin">
        <color rgb="FF94C11F"/>
      </top>
      <bottom/>
      <diagonal/>
    </border>
    <border>
      <left style="thin">
        <color rgb="FF94C11F"/>
      </left>
      <right/>
      <top style="thin">
        <color rgb="FF94C11F"/>
      </top>
      <bottom style="thin">
        <color rgb="FF94C11F"/>
      </bottom>
      <diagonal/>
    </border>
    <border>
      <left style="medium">
        <color rgb="FF233976"/>
      </left>
      <right style="medium">
        <color rgb="FF233976"/>
      </right>
      <top style="medium">
        <color rgb="FF233976"/>
      </top>
      <bottom style="medium">
        <color rgb="FF233976"/>
      </bottom>
      <diagonal/>
    </border>
    <border>
      <left style="medium">
        <color rgb="FF233976"/>
      </left>
      <right/>
      <top style="medium">
        <color rgb="FF233976"/>
      </top>
      <bottom style="medium">
        <color rgb="FF233976"/>
      </bottom>
      <diagonal/>
    </border>
  </borders>
  <cellStyleXfs count="2">
    <xf numFmtId="0" fontId="0" fillId="0" borderId="0"/>
    <xf numFmtId="0" fontId="7" fillId="0" borderId="0"/>
  </cellStyleXfs>
  <cellXfs count="96">
    <xf numFmtId="0" fontId="0" fillId="0" borderId="0" xfId="0"/>
    <xf numFmtId="0" fontId="0" fillId="0" borderId="0" xfId="0" applyAlignment="1">
      <alignment horizontal="center"/>
    </xf>
    <xf numFmtId="0" fontId="4" fillId="0" borderId="0" xfId="0" applyFont="1" applyAlignment="1">
      <alignment horizontal="center" vertical="center"/>
    </xf>
    <xf numFmtId="0" fontId="5" fillId="0" borderId="0" xfId="0" applyFont="1"/>
    <xf numFmtId="0" fontId="5" fillId="0" borderId="0" xfId="0" applyFont="1" applyAlignment="1">
      <alignment horizontal="center"/>
    </xf>
    <xf numFmtId="0" fontId="7" fillId="0" borderId="0" xfId="0" applyFont="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7" fillId="0" borderId="0" xfId="0" applyFont="1"/>
    <xf numFmtId="14" fontId="0" fillId="0" borderId="0" xfId="0" applyNumberFormat="1"/>
    <xf numFmtId="0" fontId="11" fillId="0" borderId="0" xfId="0" applyFont="1" applyAlignment="1">
      <alignment horizontal="center"/>
    </xf>
    <xf numFmtId="0" fontId="12" fillId="0" borderId="0" xfId="0" applyFont="1" applyAlignment="1">
      <alignment horizontal="center"/>
    </xf>
    <xf numFmtId="166" fontId="12" fillId="0" borderId="0" xfId="0" applyNumberFormat="1" applyFont="1" applyAlignment="1">
      <alignment horizontal="center"/>
    </xf>
    <xf numFmtId="166" fontId="12" fillId="0" borderId="0" xfId="0" applyNumberFormat="1" applyFont="1" applyAlignment="1">
      <alignment vertical="center"/>
    </xf>
    <xf numFmtId="166" fontId="12" fillId="0" borderId="0" xfId="0" applyNumberFormat="1" applyFont="1" applyAlignment="1">
      <alignment wrapText="1"/>
    </xf>
    <xf numFmtId="0" fontId="14" fillId="0" borderId="0" xfId="0" applyFont="1" applyAlignment="1">
      <alignment horizontal="center"/>
    </xf>
    <xf numFmtId="0" fontId="6" fillId="0" borderId="0" xfId="0" applyFont="1" applyAlignment="1">
      <alignment horizontal="center" vertical="top" wrapText="1"/>
    </xf>
    <xf numFmtId="164" fontId="0" fillId="0" borderId="0" xfId="0" applyNumberFormat="1" applyAlignment="1">
      <alignment horizontal="center"/>
    </xf>
    <xf numFmtId="0" fontId="15" fillId="0" borderId="0" xfId="0" applyFont="1"/>
    <xf numFmtId="0" fontId="17" fillId="0" borderId="0" xfId="1" applyFont="1" applyAlignment="1">
      <alignment horizontal="left"/>
    </xf>
    <xf numFmtId="0" fontId="18" fillId="0" borderId="0" xfId="1" applyFont="1" applyAlignment="1">
      <alignment horizontal="center"/>
    </xf>
    <xf numFmtId="0" fontId="21" fillId="0" borderId="0" xfId="0" applyFont="1" applyAlignment="1">
      <alignment horizontal="left"/>
    </xf>
    <xf numFmtId="0" fontId="10" fillId="5" borderId="4" xfId="0" applyFont="1" applyFill="1" applyBorder="1" applyAlignment="1">
      <alignment horizontal="center" vertical="center"/>
    </xf>
    <xf numFmtId="0" fontId="10" fillId="5" borderId="3" xfId="0" applyFont="1" applyFill="1" applyBorder="1" applyAlignment="1">
      <alignment horizontal="center" vertical="center"/>
    </xf>
    <xf numFmtId="0" fontId="22" fillId="5" borderId="0" xfId="0" applyFont="1" applyFill="1" applyAlignment="1">
      <alignment horizontal="center"/>
    </xf>
    <xf numFmtId="0" fontId="7" fillId="0" borderId="11" xfId="0" applyFont="1" applyBorder="1" applyAlignment="1">
      <alignment horizontal="center" vertical="center" wrapText="1"/>
    </xf>
    <xf numFmtId="0" fontId="0" fillId="0" borderId="10" xfId="0" applyBorder="1" applyAlignment="1">
      <alignment horizontal="center"/>
    </xf>
    <xf numFmtId="0" fontId="8" fillId="0" borderId="10" xfId="0" applyFont="1" applyBorder="1" applyAlignment="1">
      <alignment horizontal="center"/>
    </xf>
    <xf numFmtId="164" fontId="13" fillId="0" borderId="12" xfId="0" applyNumberFormat="1" applyFont="1" applyBorder="1" applyAlignment="1">
      <alignment horizontal="center" vertical="center"/>
    </xf>
    <xf numFmtId="164" fontId="13" fillId="0" borderId="6" xfId="0" applyNumberFormat="1" applyFont="1" applyBorder="1" applyAlignment="1">
      <alignment horizontal="center" vertical="center"/>
    </xf>
    <xf numFmtId="164" fontId="13" fillId="0" borderId="13" xfId="0" applyNumberFormat="1" applyFont="1" applyBorder="1" applyAlignment="1">
      <alignment horizontal="center" vertical="center"/>
    </xf>
    <xf numFmtId="164" fontId="13" fillId="0" borderId="14" xfId="0" applyNumberFormat="1" applyFont="1" applyBorder="1" applyAlignment="1">
      <alignment horizontal="center" vertical="center"/>
    </xf>
    <xf numFmtId="164" fontId="13" fillId="0" borderId="7" xfId="0" applyNumberFormat="1" applyFont="1" applyBorder="1" applyAlignment="1">
      <alignment horizontal="center" vertic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13" fillId="0" borderId="5" xfId="0" applyNumberFormat="1" applyFont="1" applyBorder="1" applyAlignment="1">
      <alignment horizontal="center" vertical="center"/>
    </xf>
    <xf numFmtId="164" fontId="13" fillId="0" borderId="0" xfId="0" applyNumberFormat="1" applyFont="1" applyAlignment="1">
      <alignment horizontal="center" vertical="center"/>
    </xf>
    <xf numFmtId="0" fontId="2" fillId="0" borderId="9" xfId="0" applyFont="1" applyBorder="1" applyAlignment="1">
      <alignment horizontal="center"/>
    </xf>
    <xf numFmtId="0" fontId="0" fillId="0" borderId="9" xfId="0" applyBorder="1" applyAlignment="1">
      <alignment horizontal="center"/>
    </xf>
    <xf numFmtId="0" fontId="9" fillId="2" borderId="21" xfId="0" applyFont="1" applyFill="1" applyBorder="1" applyAlignment="1">
      <alignment horizontal="center" vertical="center" wrapText="1"/>
    </xf>
    <xf numFmtId="165" fontId="11" fillId="0" borderId="7" xfId="0" applyNumberFormat="1" applyFont="1" applyBorder="1" applyAlignment="1">
      <alignment horizontal="center"/>
    </xf>
    <xf numFmtId="0" fontId="12" fillId="0" borderId="7" xfId="0" applyFont="1" applyBorder="1" applyAlignment="1">
      <alignment horizontal="center"/>
    </xf>
    <xf numFmtId="0" fontId="19" fillId="4" borderId="5" xfId="0" applyFont="1" applyFill="1" applyBorder="1" applyAlignment="1">
      <alignment horizontal="center" vertical="center"/>
    </xf>
    <xf numFmtId="0" fontId="20" fillId="4" borderId="5" xfId="0" applyFont="1" applyFill="1" applyBorder="1" applyAlignment="1">
      <alignment horizontal="center" vertical="center"/>
    </xf>
    <xf numFmtId="0" fontId="24" fillId="0" borderId="0" xfId="0" applyFont="1" applyAlignment="1">
      <alignment horizontal="left"/>
    </xf>
    <xf numFmtId="0" fontId="19" fillId="4" borderId="23" xfId="0" applyFont="1" applyFill="1" applyBorder="1" applyAlignment="1">
      <alignment horizontal="center" vertical="center"/>
    </xf>
    <xf numFmtId="0" fontId="20" fillId="4" borderId="12" xfId="0" applyFont="1" applyFill="1" applyBorder="1" applyAlignment="1">
      <alignment horizontal="center" vertical="center"/>
    </xf>
    <xf numFmtId="164" fontId="0" fillId="3" borderId="25" xfId="0" applyNumberFormat="1" applyFill="1" applyBorder="1" applyAlignment="1">
      <alignment horizontal="center" vertical="center"/>
    </xf>
    <xf numFmtId="164" fontId="0" fillId="3" borderId="20"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13" fillId="0" borderId="25" xfId="0" applyNumberFormat="1" applyFont="1" applyBorder="1" applyAlignment="1">
      <alignment horizontal="center" vertical="center"/>
    </xf>
    <xf numFmtId="0" fontId="12" fillId="0" borderId="26" xfId="0" applyFont="1" applyBorder="1" applyAlignment="1">
      <alignment horizontal="center"/>
    </xf>
    <xf numFmtId="164" fontId="13" fillId="0" borderId="22" xfId="0" applyNumberFormat="1" applyFont="1" applyBorder="1" applyAlignment="1">
      <alignment horizontal="center" vertical="center"/>
    </xf>
    <xf numFmtId="164" fontId="13" fillId="0" borderId="26" xfId="0" applyNumberFormat="1" applyFont="1" applyBorder="1" applyAlignment="1">
      <alignment horizontal="center" vertical="center"/>
    </xf>
    <xf numFmtId="164" fontId="13" fillId="0" borderId="24" xfId="0" applyNumberFormat="1" applyFont="1" applyBorder="1" applyAlignment="1">
      <alignment horizontal="center" vertical="center"/>
    </xf>
    <xf numFmtId="0" fontId="25" fillId="0" borderId="0" xfId="0" applyFont="1"/>
    <xf numFmtId="0" fontId="33" fillId="0" borderId="10" xfId="0" applyFont="1" applyBorder="1" applyAlignment="1">
      <alignment horizontal="center"/>
    </xf>
    <xf numFmtId="0" fontId="26" fillId="0" borderId="0" xfId="0" applyFont="1"/>
    <xf numFmtId="0" fontId="27" fillId="0" borderId="0" xfId="0" applyFont="1"/>
    <xf numFmtId="0" fontId="26" fillId="0" borderId="0" xfId="0" applyFont="1" applyAlignment="1">
      <alignment vertical="center"/>
    </xf>
    <xf numFmtId="0" fontId="31" fillId="6" borderId="0" xfId="0" applyFont="1" applyFill="1" applyAlignment="1">
      <alignment horizontal="center" vertical="center" wrapText="1"/>
    </xf>
    <xf numFmtId="0" fontId="28" fillId="2" borderId="0" xfId="0" applyFont="1" applyFill="1" applyAlignment="1">
      <alignment horizontal="center" vertical="center"/>
    </xf>
    <xf numFmtId="164" fontId="13" fillId="0" borderId="20" xfId="0" applyNumberFormat="1" applyFont="1" applyBorder="1" applyAlignment="1">
      <alignment horizontal="center" vertical="center"/>
    </xf>
    <xf numFmtId="164" fontId="13" fillId="0" borderId="8" xfId="0" applyNumberFormat="1" applyFont="1" applyBorder="1" applyAlignment="1">
      <alignment horizontal="center" vertical="center"/>
    </xf>
    <xf numFmtId="0" fontId="0" fillId="0" borderId="0" xfId="0" applyAlignment="1">
      <alignment horizontal="right"/>
    </xf>
    <xf numFmtId="0" fontId="0" fillId="0" borderId="0" xfId="0" applyAlignment="1" applyProtection="1">
      <alignment horizontal="center"/>
      <protection locked="0"/>
    </xf>
    <xf numFmtId="0" fontId="5" fillId="0" borderId="0" xfId="0" applyFont="1" applyProtection="1">
      <protection locked="0"/>
    </xf>
    <xf numFmtId="0" fontId="31" fillId="6" borderId="28" xfId="0" applyFont="1" applyFill="1" applyBorder="1" applyAlignment="1" applyProtection="1">
      <alignment horizontal="center" vertical="center" wrapText="1"/>
      <protection locked="0"/>
    </xf>
    <xf numFmtId="0" fontId="28" fillId="2" borderId="27" xfId="0" applyFont="1" applyFill="1" applyBorder="1" applyAlignment="1" applyProtection="1">
      <alignment horizontal="center" vertical="center"/>
      <protection locked="0"/>
    </xf>
    <xf numFmtId="0" fontId="25" fillId="0" borderId="0" xfId="0" applyFont="1" applyProtection="1">
      <protection locked="0"/>
    </xf>
    <xf numFmtId="0" fontId="15" fillId="0" borderId="0" xfId="0" applyFont="1" applyProtection="1">
      <protection locked="0"/>
    </xf>
    <xf numFmtId="0" fontId="4" fillId="0" borderId="0" xfId="0" applyFont="1" applyAlignment="1" applyProtection="1">
      <alignment horizontal="center" vertical="center"/>
      <protection locked="0"/>
    </xf>
    <xf numFmtId="0" fontId="21" fillId="0" borderId="0" xfId="0" applyFont="1" applyAlignment="1" applyProtection="1">
      <alignment horizontal="left"/>
      <protection locked="0"/>
    </xf>
    <xf numFmtId="0" fontId="0" fillId="0" borderId="0" xfId="0" applyProtection="1">
      <protection locked="0"/>
    </xf>
    <xf numFmtId="164" fontId="0" fillId="7" borderId="0" xfId="0" applyNumberFormat="1" applyFill="1" applyAlignment="1">
      <alignment horizontal="center" vertical="center"/>
    </xf>
    <xf numFmtId="0" fontId="20" fillId="7" borderId="0" xfId="0" applyFont="1" applyFill="1" applyAlignment="1">
      <alignment horizontal="center" vertical="center"/>
    </xf>
    <xf numFmtId="0" fontId="1"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16" fillId="0" borderId="0" xfId="0" applyFont="1" applyAlignment="1">
      <alignment horizontal="center" vertical="center" wrapText="1"/>
    </xf>
    <xf numFmtId="166" fontId="30" fillId="0" borderId="26" xfId="0" quotePrefix="1" applyNumberFormat="1" applyFont="1" applyBorder="1" applyAlignment="1">
      <alignment horizontal="left" vertical="top" wrapText="1"/>
    </xf>
    <xf numFmtId="166" fontId="30" fillId="0" borderId="14" xfId="0" quotePrefix="1" applyNumberFormat="1" applyFont="1" applyBorder="1" applyAlignment="1">
      <alignment horizontal="left" vertical="top" wrapText="1"/>
    </xf>
    <xf numFmtId="166" fontId="30" fillId="0" borderId="13" xfId="0" quotePrefix="1" applyNumberFormat="1" applyFont="1" applyBorder="1" applyAlignment="1">
      <alignment horizontal="left" vertical="top" wrapText="1"/>
    </xf>
    <xf numFmtId="166" fontId="30" fillId="0" borderId="7" xfId="0" quotePrefix="1" applyNumberFormat="1" applyFont="1" applyBorder="1" applyAlignment="1">
      <alignment horizontal="left" vertical="top" wrapText="1"/>
    </xf>
    <xf numFmtId="166" fontId="29" fillId="0" borderId="25" xfId="0" applyNumberFormat="1" applyFont="1" applyBorder="1" applyAlignment="1">
      <alignment horizontal="center" vertical="center"/>
    </xf>
    <xf numFmtId="166" fontId="29" fillId="0" borderId="20" xfId="0" applyNumberFormat="1" applyFont="1" applyBorder="1" applyAlignment="1">
      <alignment horizontal="center" vertical="center"/>
    </xf>
    <xf numFmtId="0" fontId="0" fillId="0" borderId="8" xfId="0" applyBorder="1" applyAlignment="1">
      <alignment horizontal="center" vertical="center"/>
    </xf>
    <xf numFmtId="0" fontId="26" fillId="0" borderId="0" xfId="0" applyFont="1" applyAlignment="1">
      <alignment horizontal="center"/>
    </xf>
    <xf numFmtId="0" fontId="27" fillId="0" borderId="0" xfId="0" applyFont="1" applyAlignment="1">
      <alignment horizontal="center"/>
    </xf>
    <xf numFmtId="0" fontId="26" fillId="0" borderId="0" xfId="0" applyFont="1" applyAlignment="1">
      <alignment horizontal="center" vertical="center"/>
    </xf>
    <xf numFmtId="0" fontId="30" fillId="0" borderId="26" xfId="0" applyFont="1" applyBorder="1" applyAlignment="1">
      <alignment horizontal="left" vertical="top" wrapText="1"/>
    </xf>
    <xf numFmtId="0" fontId="30" fillId="0" borderId="14" xfId="0" applyFont="1" applyBorder="1" applyAlignment="1">
      <alignment horizontal="left" vertical="top" wrapText="1"/>
    </xf>
    <xf numFmtId="0" fontId="30" fillId="0" borderId="13" xfId="0" applyFont="1" applyBorder="1" applyAlignment="1">
      <alignment horizontal="left" vertical="top" wrapText="1"/>
    </xf>
    <xf numFmtId="0" fontId="30" fillId="0" borderId="7" xfId="0" applyFont="1" applyBorder="1" applyAlignment="1">
      <alignment horizontal="left" vertical="top" wrapText="1"/>
    </xf>
  </cellXfs>
  <cellStyles count="2">
    <cellStyle name="Normal" xfId="0" builtinId="0"/>
    <cellStyle name="Normal 2" xfId="1" xr:uid="{82782FAA-938A-4185-ADCB-21C5AE5483A1}"/>
  </cellStyles>
  <dxfs count="3">
    <dxf>
      <font>
        <color theme="0"/>
      </font>
    </dxf>
    <dxf>
      <font>
        <condense val="0"/>
        <extend val="0"/>
        <color indexed="9"/>
      </font>
    </dxf>
    <dxf>
      <font>
        <condense val="0"/>
        <extend val="0"/>
        <color indexed="9"/>
      </font>
    </dxf>
  </dxfs>
  <tableStyles count="0" defaultTableStyle="TableStyleMedium2" defaultPivotStyle="PivotStyleLight16"/>
  <colors>
    <mruColors>
      <color rgb="FF233976"/>
      <color rgb="FF94C11F"/>
      <color rgb="FF234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575039</xdr:colOff>
      <xdr:row>6</xdr:row>
      <xdr:rowOff>0</xdr:rowOff>
    </xdr:from>
    <xdr:to>
      <xdr:col>7</xdr:col>
      <xdr:colOff>1391377</xdr:colOff>
      <xdr:row>7</xdr:row>
      <xdr:rowOff>0</xdr:rowOff>
    </xdr:to>
    <xdr:pic>
      <xdr:nvPicPr>
        <xdr:cNvPr id="21" name="Graphic 20" descr="Right pointing backhand index with solid fill">
          <a:extLst>
            <a:ext uri="{FF2B5EF4-FFF2-40B4-BE49-F238E27FC236}">
              <a16:creationId xmlns:a16="http://schemas.microsoft.com/office/drawing/2014/main" id="{6F1B825C-922A-4DE2-96CF-F8D0EEFF5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69110" y="2786016"/>
          <a:ext cx="809353" cy="731441"/>
        </a:xfrm>
        <a:prstGeom prst="rect">
          <a:avLst/>
        </a:prstGeom>
      </xdr:spPr>
    </xdr:pic>
    <xdr:clientData/>
  </xdr:twoCellAnchor>
  <xdr:twoCellAnchor>
    <xdr:from>
      <xdr:col>1</xdr:col>
      <xdr:colOff>658250</xdr:colOff>
      <xdr:row>2</xdr:row>
      <xdr:rowOff>164278</xdr:rowOff>
    </xdr:from>
    <xdr:to>
      <xdr:col>1</xdr:col>
      <xdr:colOff>1028527</xdr:colOff>
      <xdr:row>5</xdr:row>
      <xdr:rowOff>38630</xdr:rowOff>
    </xdr:to>
    <xdr:grpSp>
      <xdr:nvGrpSpPr>
        <xdr:cNvPr id="31" name="Group 30">
          <a:extLst>
            <a:ext uri="{FF2B5EF4-FFF2-40B4-BE49-F238E27FC236}">
              <a16:creationId xmlns:a16="http://schemas.microsoft.com/office/drawing/2014/main" id="{731D34AA-543A-8CCB-96BD-F29A165E9375}"/>
            </a:ext>
          </a:extLst>
        </xdr:cNvPr>
        <xdr:cNvGrpSpPr/>
      </xdr:nvGrpSpPr>
      <xdr:grpSpPr>
        <a:xfrm>
          <a:off x="658250" y="1497778"/>
          <a:ext cx="370277" cy="1131652"/>
          <a:chOff x="1184093" y="1434736"/>
          <a:chExt cx="385517" cy="1139418"/>
        </a:xfrm>
      </xdr:grpSpPr>
      <xdr:pic>
        <xdr:nvPicPr>
          <xdr:cNvPr id="26" name="Graphic 25" descr="Badge 1 outline">
            <a:extLst>
              <a:ext uri="{FF2B5EF4-FFF2-40B4-BE49-F238E27FC236}">
                <a16:creationId xmlns:a16="http://schemas.microsoft.com/office/drawing/2014/main" id="{8496B421-FC1B-E032-0FE2-5BD74DAC53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84093" y="1434736"/>
            <a:ext cx="385517" cy="361905"/>
          </a:xfrm>
          <a:prstGeom prst="rect">
            <a:avLst/>
          </a:prstGeom>
        </xdr:spPr>
      </xdr:pic>
      <xdr:pic>
        <xdr:nvPicPr>
          <xdr:cNvPr id="28" name="Graphic 27" descr="Badge outline">
            <a:extLst>
              <a:ext uri="{FF2B5EF4-FFF2-40B4-BE49-F238E27FC236}">
                <a16:creationId xmlns:a16="http://schemas.microsoft.com/office/drawing/2014/main" id="{D4C196E6-08C4-7652-7188-2DB1F1D468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84093" y="1836964"/>
            <a:ext cx="375240" cy="371430"/>
          </a:xfrm>
          <a:prstGeom prst="rect">
            <a:avLst/>
          </a:prstGeom>
        </xdr:spPr>
      </xdr:pic>
      <xdr:pic>
        <xdr:nvPicPr>
          <xdr:cNvPr id="30" name="Graphic 29" descr="Badge 3 outline">
            <a:extLst>
              <a:ext uri="{FF2B5EF4-FFF2-40B4-BE49-F238E27FC236}">
                <a16:creationId xmlns:a16="http://schemas.microsoft.com/office/drawing/2014/main" id="{3C25E2C5-94E8-4AA7-00A0-59493CA4345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84093" y="2214154"/>
            <a:ext cx="357755" cy="360000"/>
          </a:xfrm>
          <a:prstGeom prst="rect">
            <a:avLst/>
          </a:prstGeom>
        </xdr:spPr>
      </xdr:pic>
    </xdr:grpSp>
    <xdr:clientData/>
  </xdr:twoCellAnchor>
  <xdr:twoCellAnchor editAs="oneCell">
    <xdr:from>
      <xdr:col>0</xdr:col>
      <xdr:colOff>0</xdr:colOff>
      <xdr:row>0</xdr:row>
      <xdr:rowOff>0</xdr:rowOff>
    </xdr:from>
    <xdr:to>
      <xdr:col>5</xdr:col>
      <xdr:colOff>781743</xdr:colOff>
      <xdr:row>0</xdr:row>
      <xdr:rowOff>974090</xdr:rowOff>
    </xdr:to>
    <xdr:pic>
      <xdr:nvPicPr>
        <xdr:cNvPr id="2" name="Picture 1">
          <a:extLst>
            <a:ext uri="{FF2B5EF4-FFF2-40B4-BE49-F238E27FC236}">
              <a16:creationId xmlns:a16="http://schemas.microsoft.com/office/drawing/2014/main" id="{4D5865DE-8EE6-4B0E-A2EC-B10CEC92ED3B}"/>
            </a:ext>
            <a:ext uri="{147F2762-F138-4A5C-976F-8EAC2B608ADB}">
              <a16:predDERef xmlns:a16="http://schemas.microsoft.com/office/drawing/2014/main" pred="{731D34AA-543A-8CCB-96BD-F29A165E9375}"/>
            </a:ext>
          </a:extLst>
        </xdr:cNvPr>
        <xdr:cNvPicPr>
          <a:picLocks noChangeAspect="1"/>
        </xdr:cNvPicPr>
      </xdr:nvPicPr>
      <xdr:blipFill>
        <a:blip xmlns:r="http://schemas.openxmlformats.org/officeDocument/2006/relationships" r:embed="rId9"/>
        <a:stretch>
          <a:fillRect/>
        </a:stretch>
      </xdr:blipFill>
      <xdr:spPr>
        <a:xfrm>
          <a:off x="0" y="0"/>
          <a:ext cx="4562475" cy="981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AE2E4-358B-4B8F-9F71-C38083BB8FAE}">
  <sheetPr codeName="Sheet1"/>
  <dimension ref="A1:AH43"/>
  <sheetViews>
    <sheetView showGridLines="0" tabSelected="1" topLeftCell="B1" zoomScale="70" zoomScaleNormal="70" workbookViewId="0">
      <selection activeCell="J7" sqref="J7"/>
    </sheetView>
  </sheetViews>
  <sheetFormatPr defaultColWidth="6.5703125" defaultRowHeight="14.45"/>
  <cols>
    <col min="1" max="1" width="5.7109375" style="1" hidden="1" customWidth="1"/>
    <col min="2" max="2" width="16.28515625" style="1" customWidth="1"/>
    <col min="3" max="3" width="8" style="1" customWidth="1"/>
    <col min="4" max="4" width="8.42578125" style="1" customWidth="1"/>
    <col min="5" max="8" width="24.28515625" style="1" customWidth="1"/>
    <col min="9" max="9" width="28.7109375" style="1" customWidth="1"/>
    <col min="10" max="10" width="32.5703125" style="1" customWidth="1"/>
    <col min="11" max="11" width="22.42578125" style="1" customWidth="1"/>
    <col min="12" max="12" width="22.42578125" style="1" hidden="1" customWidth="1"/>
    <col min="13" max="14" width="22.42578125" style="1" customWidth="1"/>
    <col min="15" max="15" width="2.42578125" style="1" hidden="1" customWidth="1"/>
    <col min="16" max="16" width="4.7109375" style="1" hidden="1" customWidth="1"/>
    <col min="17" max="17" width="17.28515625" style="1" hidden="1" customWidth="1"/>
    <col min="18" max="18" width="16.7109375" style="1" hidden="1" customWidth="1"/>
    <col min="19" max="19" width="15.5703125" style="1" hidden="1" customWidth="1"/>
    <col min="20" max="20" width="16.28515625" style="1" hidden="1" customWidth="1"/>
    <col min="21" max="21" width="17.28515625" style="1" hidden="1" customWidth="1"/>
    <col min="22" max="22" width="16.28515625" style="1" hidden="1" customWidth="1"/>
    <col min="23" max="23" width="20" style="1" hidden="1" customWidth="1"/>
    <col min="24" max="24" width="2.5703125" style="1" hidden="1" customWidth="1"/>
    <col min="25" max="25" width="2.140625" style="1" customWidth="1"/>
    <col min="26" max="26" width="18.7109375" style="1" customWidth="1"/>
    <col min="27" max="27" width="36.42578125" style="1" customWidth="1"/>
    <col min="28" max="28" width="6.5703125" style="1" hidden="1" customWidth="1"/>
    <col min="29" max="29" width="4.28515625" style="1" hidden="1" customWidth="1"/>
    <col min="30" max="30" width="5.5703125" style="1" hidden="1" customWidth="1"/>
    <col min="31" max="34" width="6.5703125" style="1" hidden="1" customWidth="1"/>
    <col min="35" max="40" width="6.5703125" style="1" customWidth="1"/>
    <col min="41" max="41" width="6.5703125" style="1"/>
    <col min="42" max="53" width="6.5703125" style="1" customWidth="1"/>
    <col min="54" max="16384" width="6.5703125" style="1"/>
  </cols>
  <sheetData>
    <row r="1" spans="1:30" ht="89.25" customHeight="1"/>
    <row r="2" spans="1:30" ht="16.149999999999999" customHeight="1">
      <c r="B2" s="24"/>
      <c r="C2" s="24"/>
      <c r="D2" s="24"/>
      <c r="E2" s="24"/>
      <c r="F2" s="24"/>
      <c r="G2" s="24"/>
      <c r="H2" s="24"/>
      <c r="I2" s="24"/>
      <c r="J2" s="24"/>
      <c r="K2" s="24"/>
      <c r="L2" s="24"/>
      <c r="M2" s="24"/>
      <c r="N2" s="24"/>
      <c r="X2" s="21"/>
      <c r="Y2" s="24"/>
      <c r="Z2" s="24"/>
      <c r="AA2" s="24"/>
    </row>
    <row r="3" spans="1:30" ht="36.6" customHeight="1">
      <c r="B3" s="60"/>
      <c r="C3" s="47" t="s">
        <v>0</v>
      </c>
      <c r="D3" s="60"/>
      <c r="E3" s="60"/>
      <c r="F3" s="89" t="s">
        <v>1</v>
      </c>
      <c r="G3" s="89"/>
      <c r="H3" s="89"/>
      <c r="I3" s="89"/>
      <c r="J3" s="89"/>
      <c r="K3" s="89"/>
      <c r="L3" s="89"/>
      <c r="M3" s="89"/>
      <c r="N3" s="89"/>
      <c r="O3" s="89"/>
      <c r="P3" s="89"/>
      <c r="Q3" s="89"/>
      <c r="R3" s="89"/>
      <c r="S3" s="89"/>
      <c r="T3" s="89"/>
      <c r="U3" s="89"/>
      <c r="V3" s="89"/>
      <c r="W3" s="89"/>
      <c r="X3" s="89"/>
      <c r="Y3" s="89"/>
      <c r="Z3" s="60"/>
      <c r="AA3" s="60"/>
    </row>
    <row r="4" spans="1:30" ht="31.5" customHeight="1">
      <c r="C4" s="47" t="s">
        <v>2</v>
      </c>
      <c r="D4" s="61"/>
      <c r="E4" s="61"/>
      <c r="F4" s="90" t="s">
        <v>3</v>
      </c>
      <c r="G4" s="90"/>
      <c r="H4" s="90"/>
      <c r="I4" s="90"/>
      <c r="J4" s="90"/>
      <c r="K4" s="90"/>
      <c r="L4" s="90"/>
      <c r="M4" s="90"/>
      <c r="N4" s="90"/>
      <c r="O4" s="61"/>
      <c r="P4" s="61"/>
      <c r="Q4" s="61"/>
      <c r="R4" s="61"/>
      <c r="S4" s="61"/>
      <c r="T4" s="61"/>
      <c r="U4" s="61"/>
      <c r="V4" s="61"/>
      <c r="W4" s="61"/>
      <c r="X4" s="61"/>
      <c r="Y4" s="61"/>
      <c r="Z4" s="61"/>
      <c r="AA4" s="61"/>
      <c r="AD4"/>
    </row>
    <row r="5" spans="1:30" ht="31.5" customHeight="1">
      <c r="C5" s="47" t="s">
        <v>4</v>
      </c>
      <c r="D5" s="62"/>
      <c r="E5" s="62"/>
      <c r="F5" s="91">
        <v>2024</v>
      </c>
      <c r="G5" s="91"/>
      <c r="H5" s="91"/>
      <c r="I5" s="91"/>
      <c r="J5" s="91"/>
      <c r="K5" s="91"/>
      <c r="L5" s="91"/>
      <c r="M5" s="91"/>
      <c r="N5" s="91"/>
      <c r="O5" s="62"/>
      <c r="P5" s="62"/>
      <c r="Q5" s="62"/>
      <c r="R5" s="62"/>
      <c r="S5" s="62"/>
      <c r="T5" s="62"/>
      <c r="U5" s="62"/>
      <c r="V5" s="62"/>
      <c r="W5" s="62"/>
      <c r="X5" s="62"/>
      <c r="Y5" s="62"/>
      <c r="Z5" s="62"/>
      <c r="AA5" s="62"/>
      <c r="AD5" s="67"/>
    </row>
    <row r="6" spans="1:30" ht="16.5" customHeight="1" thickBot="1">
      <c r="B6" s="24"/>
      <c r="C6" s="24"/>
      <c r="D6" s="24"/>
      <c r="E6" s="24"/>
      <c r="F6" s="24"/>
      <c r="G6" s="24"/>
      <c r="H6" s="24"/>
      <c r="I6" s="24"/>
      <c r="J6" s="24"/>
      <c r="K6" s="24"/>
      <c r="L6" s="24"/>
      <c r="M6" s="24"/>
      <c r="N6" s="24"/>
      <c r="X6" s="21"/>
      <c r="Y6" s="24"/>
      <c r="Z6" s="24"/>
      <c r="AA6" s="24"/>
      <c r="AD6">
        <v>1</v>
      </c>
    </row>
    <row r="7" spans="1:30" s="68" customFormat="1" ht="57" customHeight="1" thickBot="1">
      <c r="F7" s="69"/>
      <c r="G7" s="69"/>
      <c r="H7" s="69"/>
      <c r="I7" s="70" t="s">
        <v>5</v>
      </c>
      <c r="J7" s="71" t="s">
        <v>6</v>
      </c>
      <c r="K7" s="72"/>
      <c r="L7" s="73"/>
      <c r="M7" s="73"/>
      <c r="N7" s="74"/>
      <c r="X7" s="75"/>
      <c r="AD7" s="76">
        <v>2</v>
      </c>
    </row>
    <row r="8" spans="1:30" ht="57" hidden="1" customHeight="1">
      <c r="F8" s="3"/>
      <c r="G8" s="3"/>
      <c r="H8" s="3"/>
      <c r="I8" s="63"/>
      <c r="J8" s="64"/>
      <c r="K8" s="58"/>
      <c r="L8" s="18"/>
      <c r="M8" s="18"/>
      <c r="N8" s="2"/>
      <c r="AD8">
        <v>3</v>
      </c>
    </row>
    <row r="9" spans="1:30" ht="57" hidden="1" customHeight="1">
      <c r="F9" s="3"/>
      <c r="G9" s="3"/>
      <c r="H9" s="3"/>
      <c r="I9" s="63"/>
      <c r="J9" s="64"/>
      <c r="K9" s="58"/>
      <c r="L9" s="18"/>
      <c r="M9" s="18"/>
      <c r="N9" s="2"/>
      <c r="AD9">
        <v>4</v>
      </c>
    </row>
    <row r="10" spans="1:30" ht="57" hidden="1" customHeight="1">
      <c r="F10" s="3"/>
      <c r="G10" s="3"/>
      <c r="H10" s="3"/>
      <c r="I10" s="63"/>
      <c r="J10" s="64"/>
      <c r="K10" s="58"/>
      <c r="L10" s="18"/>
      <c r="M10" s="18"/>
      <c r="N10" s="2"/>
      <c r="AD10">
        <v>5</v>
      </c>
    </row>
    <row r="11" spans="1:30" ht="33" customHeight="1">
      <c r="B11" s="4"/>
      <c r="D11" s="4"/>
      <c r="E11" s="4"/>
      <c r="F11" s="4"/>
      <c r="G11" s="4"/>
      <c r="H11" s="4"/>
      <c r="I11" s="4"/>
      <c r="J11" s="4"/>
      <c r="K11" s="4"/>
      <c r="L11" s="4"/>
      <c r="M11" s="4"/>
      <c r="N11" s="4"/>
      <c r="AD11">
        <v>6</v>
      </c>
    </row>
    <row r="12" spans="1:30" ht="28.15" hidden="1" customHeight="1">
      <c r="A12" s="26"/>
      <c r="B12" s="27"/>
      <c r="D12" s="26"/>
      <c r="E12" s="59">
        <v>-12</v>
      </c>
      <c r="F12" s="59">
        <v>-8</v>
      </c>
      <c r="G12" s="59">
        <v>-6</v>
      </c>
      <c r="H12" s="59">
        <v>-4</v>
      </c>
      <c r="I12" s="59">
        <v>-3</v>
      </c>
      <c r="J12" s="59">
        <v>-2</v>
      </c>
      <c r="K12" s="59">
        <v>-1</v>
      </c>
      <c r="L12" s="59"/>
      <c r="M12" s="59"/>
      <c r="N12" s="59">
        <v>6</v>
      </c>
      <c r="Q12" s="16" t="s">
        <v>7</v>
      </c>
      <c r="R12" s="16"/>
      <c r="S12" s="16" t="s">
        <v>8</v>
      </c>
      <c r="T12" s="16" t="s">
        <v>9</v>
      </c>
      <c r="U12" s="16" t="s">
        <v>10</v>
      </c>
      <c r="V12" s="16" t="s">
        <v>11</v>
      </c>
      <c r="W12" s="16" t="s">
        <v>12</v>
      </c>
      <c r="Y12" s="16"/>
      <c r="AD12">
        <v>7</v>
      </c>
    </row>
    <row r="13" spans="1:30" s="7" customFormat="1" ht="71.25" customHeight="1" thickBot="1">
      <c r="A13" s="25" t="s">
        <v>13</v>
      </c>
      <c r="B13" s="42" t="s">
        <v>14</v>
      </c>
      <c r="C13" s="33" t="s">
        <v>15</v>
      </c>
      <c r="D13" s="33" t="s">
        <v>16</v>
      </c>
      <c r="E13" s="33" t="s">
        <v>17</v>
      </c>
      <c r="F13" s="33" t="s">
        <v>18</v>
      </c>
      <c r="G13" s="33" t="s">
        <v>19</v>
      </c>
      <c r="H13" s="33" t="s">
        <v>20</v>
      </c>
      <c r="I13" s="34" t="s">
        <v>21</v>
      </c>
      <c r="J13" s="35" t="s">
        <v>22</v>
      </c>
      <c r="K13" s="36" t="s">
        <v>23</v>
      </c>
      <c r="L13" s="35" t="s">
        <v>24</v>
      </c>
      <c r="M13" s="37" t="s">
        <v>24</v>
      </c>
      <c r="N13" s="36" t="s">
        <v>25</v>
      </c>
      <c r="O13" s="6"/>
      <c r="P13" s="7" t="s">
        <v>26</v>
      </c>
      <c r="Q13" s="5" t="s">
        <v>6</v>
      </c>
      <c r="R13" s="5" t="s">
        <v>27</v>
      </c>
      <c r="S13" s="5" t="s">
        <v>28</v>
      </c>
      <c r="T13" s="5" t="s">
        <v>29</v>
      </c>
      <c r="U13" s="5" t="s">
        <v>30</v>
      </c>
      <c r="V13" s="5" t="s">
        <v>31</v>
      </c>
      <c r="W13" s="5" t="s">
        <v>32</v>
      </c>
      <c r="Y13" s="5"/>
      <c r="Z13" s="79" t="s">
        <v>33</v>
      </c>
      <c r="AA13" s="80"/>
      <c r="AC13" s="1"/>
      <c r="AD13">
        <v>8</v>
      </c>
    </row>
    <row r="14" spans="1:30" ht="18.600000000000001" thickTop="1">
      <c r="A14" s="40">
        <v>4</v>
      </c>
      <c r="B14" s="43">
        <f t="shared" ref="B14:B25" si="0">DATE(Year,A14,1)</f>
        <v>45383</v>
      </c>
      <c r="C14" s="44">
        <f>YEAR(B14)</f>
        <v>2024</v>
      </c>
      <c r="D14" s="44">
        <v>1</v>
      </c>
      <c r="E14" s="30">
        <f t="shared" ref="E14:K22" si="1">WORKDAY($M14,E$12,BankHols)</f>
        <v>45394</v>
      </c>
      <c r="F14" s="32">
        <f t="shared" si="1"/>
        <v>45400</v>
      </c>
      <c r="G14" s="30">
        <f t="shared" si="1"/>
        <v>45404</v>
      </c>
      <c r="H14" s="32">
        <f t="shared" si="1"/>
        <v>45406</v>
      </c>
      <c r="I14" s="32">
        <f t="shared" si="1"/>
        <v>45407</v>
      </c>
      <c r="J14" s="32">
        <f>WORKDAY($M14,J$12,BankHols)</f>
        <v>45408</v>
      </c>
      <c r="K14" s="32">
        <f>WORKDAY($M14,K$12,BankHols)</f>
        <v>45411</v>
      </c>
      <c r="L14" s="32" t="e">
        <f>IF(DATE(YEAR(B14),MONTH(B14),PayDate)&gt;Q14,Q14,WORKDAY(DATE(YEAR(B14),MONTH(B14),PayDate +1),-1,BankHols))</f>
        <v>#VALUE!</v>
      </c>
      <c r="M14" s="32">
        <f>IF(ISNUMBER(PayDate),L14,WORKDAY(HLOOKUP(PayDate,OtherDates,P14,FALSE)+1,-1,BankHols))</f>
        <v>45412</v>
      </c>
      <c r="N14" s="32">
        <f>IF(DAY(M14)&lt;6,WORKDAY(DATE(YEAR(M14),MONTH(M14),6)-1,1,BankHols),WORKDAY(DATE(YEAR(M14),MONTH(M14)+1,6)-1,1,BankHols))</f>
        <v>45419</v>
      </c>
      <c r="P14" s="7">
        <v>2</v>
      </c>
      <c r="Q14" s="17">
        <f>WORKDAY(EOMONTH(B14,0)+1,-1,BankHols)</f>
        <v>45412</v>
      </c>
      <c r="R14" s="17">
        <f t="shared" ref="R14:R25" si="2">WORKDAY(EOMONTH(B14,0)+1,-2,BankHols)</f>
        <v>45411</v>
      </c>
      <c r="S14" s="17">
        <f t="shared" ref="S14:W25" si="3">IF(_xlfn.XLOOKUP($Q14-(WEEKDAY($Q14,S$26)-1),BankHols,BankHols,0)=0,$Q14-(WEEKDAY($Q14,S$26)-1),$Q14-(WEEKDAY($Q14,S$26)-1)-7)</f>
        <v>45408</v>
      </c>
      <c r="T14" s="17">
        <f t="shared" si="3"/>
        <v>45407</v>
      </c>
      <c r="U14" s="17">
        <f t="shared" si="3"/>
        <v>45406</v>
      </c>
      <c r="V14" s="17">
        <f t="shared" si="3"/>
        <v>45412</v>
      </c>
      <c r="W14" s="17">
        <f t="shared" si="3"/>
        <v>45411</v>
      </c>
      <c r="Y14" s="17"/>
      <c r="Z14" s="23" t="s">
        <v>34</v>
      </c>
      <c r="AA14" s="22" t="s">
        <v>35</v>
      </c>
      <c r="AC14" s="7"/>
      <c r="AD14">
        <v>9</v>
      </c>
    </row>
    <row r="15" spans="1:30" ht="18.75">
      <c r="A15" s="41">
        <f>A14+1</f>
        <v>5</v>
      </c>
      <c r="B15" s="43">
        <f t="shared" si="0"/>
        <v>45413</v>
      </c>
      <c r="C15" s="44">
        <f t="shared" ref="C15:C25" si="4">YEAR(B15)</f>
        <v>2024</v>
      </c>
      <c r="D15" s="44">
        <v>2</v>
      </c>
      <c r="E15" s="30">
        <f t="shared" si="1"/>
        <v>45426</v>
      </c>
      <c r="F15" s="32">
        <f t="shared" si="1"/>
        <v>45432</v>
      </c>
      <c r="G15" s="30">
        <f t="shared" si="1"/>
        <v>45434</v>
      </c>
      <c r="H15" s="32">
        <f t="shared" si="1"/>
        <v>45436</v>
      </c>
      <c r="I15" s="32">
        <f t="shared" si="1"/>
        <v>45440</v>
      </c>
      <c r="J15" s="32">
        <f t="shared" si="1"/>
        <v>45441</v>
      </c>
      <c r="K15" s="32">
        <f t="shared" si="1"/>
        <v>45442</v>
      </c>
      <c r="L15" s="32" t="e">
        <f t="shared" ref="L15:L25" si="5">IF(DATE(YEAR(B15),MONTH(B15),PayDate)&gt;Q15,Q15,WORKDAY(DATE(YEAR(B15),MONTH(B15),PayDate +1),-1,BankHols))</f>
        <v>#VALUE!</v>
      </c>
      <c r="M15" s="32">
        <f t="shared" ref="M15:M21" si="6">IF(ISNUMBER(PayDate),L15,WORKDAY(HLOOKUP(PayDate,OtherDates,P15,FALSE)+1,-1,BankHols))</f>
        <v>45443</v>
      </c>
      <c r="N15" s="32">
        <f t="shared" ref="N15:N21" si="7">IF(DAY(M15)&lt;6,WORKDAY(DATE(YEAR(M15),MONTH(M15),6)-1,1,BankHols),WORKDAY(DATE(YEAR(M15),MONTH(M15)+1,6)-1,1,BankHols))</f>
        <v>45449</v>
      </c>
      <c r="P15" s="7">
        <v>3</v>
      </c>
      <c r="Q15" s="17">
        <f t="shared" ref="Q15:Q25" si="8">WORKDAY(EOMONTH(B15,0)+1,-1,BankHols)</f>
        <v>45443</v>
      </c>
      <c r="R15" s="17">
        <f t="shared" si="2"/>
        <v>45442</v>
      </c>
      <c r="S15" s="17">
        <f t="shared" si="3"/>
        <v>45443</v>
      </c>
      <c r="T15" s="17">
        <f t="shared" si="3"/>
        <v>45442</v>
      </c>
      <c r="U15" s="17">
        <f t="shared" si="3"/>
        <v>45441</v>
      </c>
      <c r="V15" s="17">
        <f t="shared" si="3"/>
        <v>45440</v>
      </c>
      <c r="W15" s="17">
        <f t="shared" si="3"/>
        <v>45432</v>
      </c>
      <c r="Y15" s="17"/>
      <c r="Z15" s="50">
        <v>45380</v>
      </c>
      <c r="AA15" s="48" t="s">
        <v>36</v>
      </c>
      <c r="AD15">
        <v>10</v>
      </c>
    </row>
    <row r="16" spans="1:30" ht="18.75">
      <c r="A16" s="41">
        <f t="shared" ref="A16:A25" si="9">A15+1</f>
        <v>6</v>
      </c>
      <c r="B16" s="43">
        <f t="shared" si="0"/>
        <v>45444</v>
      </c>
      <c r="C16" s="44">
        <f t="shared" si="4"/>
        <v>2024</v>
      </c>
      <c r="D16" s="44">
        <v>3</v>
      </c>
      <c r="E16" s="30">
        <f t="shared" si="1"/>
        <v>45455</v>
      </c>
      <c r="F16" s="32">
        <f t="shared" si="1"/>
        <v>45461</v>
      </c>
      <c r="G16" s="30">
        <f t="shared" si="1"/>
        <v>45463</v>
      </c>
      <c r="H16" s="32">
        <f t="shared" si="1"/>
        <v>45467</v>
      </c>
      <c r="I16" s="32">
        <f t="shared" si="1"/>
        <v>45468</v>
      </c>
      <c r="J16" s="32">
        <f t="shared" si="1"/>
        <v>45469</v>
      </c>
      <c r="K16" s="32">
        <f t="shared" si="1"/>
        <v>45470</v>
      </c>
      <c r="L16" s="32" t="e">
        <f t="shared" si="5"/>
        <v>#VALUE!</v>
      </c>
      <c r="M16" s="32">
        <f t="shared" si="6"/>
        <v>45471</v>
      </c>
      <c r="N16" s="32">
        <f t="shared" si="7"/>
        <v>45481</v>
      </c>
      <c r="P16" s="7">
        <v>4</v>
      </c>
      <c r="Q16" s="17">
        <f t="shared" si="8"/>
        <v>45471</v>
      </c>
      <c r="R16" s="17">
        <f t="shared" si="2"/>
        <v>45470</v>
      </c>
      <c r="S16" s="17">
        <f t="shared" si="3"/>
        <v>45471</v>
      </c>
      <c r="T16" s="17">
        <f t="shared" si="3"/>
        <v>45470</v>
      </c>
      <c r="U16" s="17">
        <f t="shared" si="3"/>
        <v>45469</v>
      </c>
      <c r="V16" s="17">
        <f t="shared" si="3"/>
        <v>45468</v>
      </c>
      <c r="W16" s="17">
        <f t="shared" si="3"/>
        <v>45467</v>
      </c>
      <c r="Y16" s="17"/>
      <c r="Z16" s="51">
        <v>45383</v>
      </c>
      <c r="AA16" s="45" t="s">
        <v>37</v>
      </c>
      <c r="AD16">
        <v>11</v>
      </c>
    </row>
    <row r="17" spans="1:30" ht="18.75">
      <c r="A17" s="41">
        <f t="shared" si="9"/>
        <v>7</v>
      </c>
      <c r="B17" s="43">
        <f t="shared" si="0"/>
        <v>45474</v>
      </c>
      <c r="C17" s="44">
        <f t="shared" si="4"/>
        <v>2024</v>
      </c>
      <c r="D17" s="44">
        <v>4</v>
      </c>
      <c r="E17" s="30">
        <f t="shared" si="1"/>
        <v>45488</v>
      </c>
      <c r="F17" s="32">
        <f t="shared" si="1"/>
        <v>45492</v>
      </c>
      <c r="G17" s="30">
        <f t="shared" si="1"/>
        <v>45496</v>
      </c>
      <c r="H17" s="32">
        <f t="shared" si="1"/>
        <v>45498</v>
      </c>
      <c r="I17" s="32">
        <f t="shared" si="1"/>
        <v>45499</v>
      </c>
      <c r="J17" s="32">
        <f t="shared" si="1"/>
        <v>45502</v>
      </c>
      <c r="K17" s="32">
        <f t="shared" si="1"/>
        <v>45503</v>
      </c>
      <c r="L17" s="32" t="e">
        <f t="shared" si="5"/>
        <v>#VALUE!</v>
      </c>
      <c r="M17" s="32">
        <f t="shared" si="6"/>
        <v>45504</v>
      </c>
      <c r="N17" s="32">
        <f t="shared" si="7"/>
        <v>45510</v>
      </c>
      <c r="P17" s="7">
        <v>5</v>
      </c>
      <c r="Q17" s="17">
        <f t="shared" si="8"/>
        <v>45504</v>
      </c>
      <c r="R17" s="17">
        <f t="shared" si="2"/>
        <v>45503</v>
      </c>
      <c r="S17" s="17">
        <f t="shared" si="3"/>
        <v>45499</v>
      </c>
      <c r="T17" s="17">
        <f t="shared" si="3"/>
        <v>45498</v>
      </c>
      <c r="U17" s="17">
        <f t="shared" si="3"/>
        <v>45504</v>
      </c>
      <c r="V17" s="17">
        <f t="shared" si="3"/>
        <v>45503</v>
      </c>
      <c r="W17" s="17">
        <f t="shared" si="3"/>
        <v>45502</v>
      </c>
      <c r="Y17" s="17"/>
      <c r="Z17" s="51">
        <v>45418</v>
      </c>
      <c r="AA17" s="45" t="s">
        <v>38</v>
      </c>
      <c r="AD17">
        <v>12</v>
      </c>
    </row>
    <row r="18" spans="1:30" ht="18.75">
      <c r="A18" s="41">
        <f t="shared" si="9"/>
        <v>8</v>
      </c>
      <c r="B18" s="43">
        <f t="shared" si="0"/>
        <v>45505</v>
      </c>
      <c r="C18" s="44">
        <f t="shared" si="4"/>
        <v>2024</v>
      </c>
      <c r="D18" s="44">
        <v>5</v>
      </c>
      <c r="E18" s="30">
        <f t="shared" si="1"/>
        <v>45517</v>
      </c>
      <c r="F18" s="32">
        <f t="shared" si="1"/>
        <v>45523</v>
      </c>
      <c r="G18" s="30">
        <f t="shared" si="1"/>
        <v>45525</v>
      </c>
      <c r="H18" s="32">
        <f t="shared" si="1"/>
        <v>45527</v>
      </c>
      <c r="I18" s="32">
        <f t="shared" si="1"/>
        <v>45531</v>
      </c>
      <c r="J18" s="32">
        <f t="shared" si="1"/>
        <v>45532</v>
      </c>
      <c r="K18" s="32">
        <f t="shared" si="1"/>
        <v>45533</v>
      </c>
      <c r="L18" s="32" t="e">
        <f t="shared" si="5"/>
        <v>#VALUE!</v>
      </c>
      <c r="M18" s="32">
        <f t="shared" si="6"/>
        <v>45534</v>
      </c>
      <c r="N18" s="32">
        <f t="shared" si="7"/>
        <v>45541</v>
      </c>
      <c r="P18" s="7">
        <v>6</v>
      </c>
      <c r="Q18" s="17">
        <f t="shared" si="8"/>
        <v>45534</v>
      </c>
      <c r="R18" s="17">
        <f t="shared" si="2"/>
        <v>45533</v>
      </c>
      <c r="S18" s="17">
        <f t="shared" si="3"/>
        <v>45534</v>
      </c>
      <c r="T18" s="17">
        <f t="shared" si="3"/>
        <v>45533</v>
      </c>
      <c r="U18" s="17">
        <f t="shared" si="3"/>
        <v>45532</v>
      </c>
      <c r="V18" s="17">
        <f t="shared" si="3"/>
        <v>45531</v>
      </c>
      <c r="W18" s="17">
        <f t="shared" si="3"/>
        <v>45523</v>
      </c>
      <c r="Y18" s="17"/>
      <c r="Z18" s="51">
        <v>45439</v>
      </c>
      <c r="AA18" s="45" t="s">
        <v>39</v>
      </c>
      <c r="AD18">
        <v>13</v>
      </c>
    </row>
    <row r="19" spans="1:30" ht="18.75">
      <c r="A19" s="41">
        <f t="shared" si="9"/>
        <v>9</v>
      </c>
      <c r="B19" s="43">
        <f t="shared" si="0"/>
        <v>45536</v>
      </c>
      <c r="C19" s="44">
        <f t="shared" si="4"/>
        <v>2024</v>
      </c>
      <c r="D19" s="44">
        <v>6</v>
      </c>
      <c r="E19" s="30">
        <f t="shared" si="1"/>
        <v>45547</v>
      </c>
      <c r="F19" s="32">
        <f t="shared" si="1"/>
        <v>45553</v>
      </c>
      <c r="G19" s="30">
        <f t="shared" si="1"/>
        <v>45555</v>
      </c>
      <c r="H19" s="32">
        <f t="shared" si="1"/>
        <v>45559</v>
      </c>
      <c r="I19" s="32">
        <f t="shared" si="1"/>
        <v>45560</v>
      </c>
      <c r="J19" s="32">
        <f t="shared" si="1"/>
        <v>45561</v>
      </c>
      <c r="K19" s="32">
        <f t="shared" si="1"/>
        <v>45562</v>
      </c>
      <c r="L19" s="32" t="e">
        <f t="shared" si="5"/>
        <v>#VALUE!</v>
      </c>
      <c r="M19" s="32">
        <f t="shared" si="6"/>
        <v>45565</v>
      </c>
      <c r="N19" s="32">
        <f t="shared" si="7"/>
        <v>45572</v>
      </c>
      <c r="P19" s="7">
        <v>7</v>
      </c>
      <c r="Q19" s="17">
        <f t="shared" si="8"/>
        <v>45565</v>
      </c>
      <c r="R19" s="17">
        <f t="shared" si="2"/>
        <v>45562</v>
      </c>
      <c r="S19" s="17">
        <f t="shared" si="3"/>
        <v>45562</v>
      </c>
      <c r="T19" s="17">
        <f t="shared" si="3"/>
        <v>45561</v>
      </c>
      <c r="U19" s="17">
        <f t="shared" si="3"/>
        <v>45560</v>
      </c>
      <c r="V19" s="17">
        <f t="shared" si="3"/>
        <v>45559</v>
      </c>
      <c r="W19" s="17">
        <f t="shared" si="3"/>
        <v>45565</v>
      </c>
      <c r="Y19" s="17"/>
      <c r="Z19" s="51">
        <v>45530</v>
      </c>
      <c r="AA19" s="45" t="s">
        <v>40</v>
      </c>
      <c r="AD19">
        <v>14</v>
      </c>
    </row>
    <row r="20" spans="1:30" ht="18.75">
      <c r="A20" s="41">
        <f t="shared" si="9"/>
        <v>10</v>
      </c>
      <c r="B20" s="43">
        <f t="shared" si="0"/>
        <v>45566</v>
      </c>
      <c r="C20" s="44">
        <f t="shared" si="4"/>
        <v>2024</v>
      </c>
      <c r="D20" s="44">
        <v>7</v>
      </c>
      <c r="E20" s="30">
        <f t="shared" si="1"/>
        <v>45580</v>
      </c>
      <c r="F20" s="32">
        <f t="shared" si="1"/>
        <v>45586</v>
      </c>
      <c r="G20" s="30">
        <f t="shared" si="1"/>
        <v>45588</v>
      </c>
      <c r="H20" s="32">
        <f t="shared" si="1"/>
        <v>45590</v>
      </c>
      <c r="I20" s="32">
        <f t="shared" si="1"/>
        <v>45593</v>
      </c>
      <c r="J20" s="32">
        <f t="shared" si="1"/>
        <v>45594</v>
      </c>
      <c r="K20" s="32">
        <f t="shared" si="1"/>
        <v>45595</v>
      </c>
      <c r="L20" s="32" t="e">
        <f t="shared" si="5"/>
        <v>#VALUE!</v>
      </c>
      <c r="M20" s="32">
        <f t="shared" si="6"/>
        <v>45596</v>
      </c>
      <c r="N20" s="32">
        <f t="shared" si="7"/>
        <v>45602</v>
      </c>
      <c r="P20" s="7">
        <v>8</v>
      </c>
      <c r="Q20" s="17">
        <f t="shared" si="8"/>
        <v>45596</v>
      </c>
      <c r="R20" s="17">
        <f t="shared" si="2"/>
        <v>45595</v>
      </c>
      <c r="S20" s="17">
        <f t="shared" si="3"/>
        <v>45590</v>
      </c>
      <c r="T20" s="17">
        <f t="shared" si="3"/>
        <v>45596</v>
      </c>
      <c r="U20" s="17">
        <f t="shared" si="3"/>
        <v>45595</v>
      </c>
      <c r="V20" s="17">
        <f t="shared" si="3"/>
        <v>45594</v>
      </c>
      <c r="W20" s="17">
        <f t="shared" si="3"/>
        <v>45593</v>
      </c>
      <c r="Y20" s="17"/>
      <c r="Z20" s="51">
        <v>45651</v>
      </c>
      <c r="AA20" s="45" t="s">
        <v>41</v>
      </c>
      <c r="AD20">
        <v>15</v>
      </c>
    </row>
    <row r="21" spans="1:30" ht="18.75">
      <c r="A21" s="41">
        <f t="shared" si="9"/>
        <v>11</v>
      </c>
      <c r="B21" s="43">
        <f t="shared" si="0"/>
        <v>45597</v>
      </c>
      <c r="C21" s="44">
        <f t="shared" si="4"/>
        <v>2024</v>
      </c>
      <c r="D21" s="44">
        <v>8</v>
      </c>
      <c r="E21" s="30">
        <f t="shared" si="1"/>
        <v>45609</v>
      </c>
      <c r="F21" s="32">
        <f t="shared" si="1"/>
        <v>45615</v>
      </c>
      <c r="G21" s="30">
        <f t="shared" si="1"/>
        <v>45617</v>
      </c>
      <c r="H21" s="32">
        <f t="shared" si="1"/>
        <v>45621</v>
      </c>
      <c r="I21" s="32">
        <f t="shared" si="1"/>
        <v>45622</v>
      </c>
      <c r="J21" s="32">
        <f t="shared" si="1"/>
        <v>45623</v>
      </c>
      <c r="K21" s="32">
        <f t="shared" si="1"/>
        <v>45624</v>
      </c>
      <c r="L21" s="32" t="e">
        <f t="shared" si="5"/>
        <v>#VALUE!</v>
      </c>
      <c r="M21" s="32">
        <f t="shared" si="6"/>
        <v>45625</v>
      </c>
      <c r="N21" s="32">
        <f t="shared" si="7"/>
        <v>45632</v>
      </c>
      <c r="P21" s="7">
        <v>9</v>
      </c>
      <c r="Q21" s="17">
        <f t="shared" si="8"/>
        <v>45625</v>
      </c>
      <c r="R21" s="17">
        <f t="shared" si="2"/>
        <v>45624</v>
      </c>
      <c r="S21" s="17">
        <f t="shared" si="3"/>
        <v>45625</v>
      </c>
      <c r="T21" s="17">
        <f t="shared" si="3"/>
        <v>45624</v>
      </c>
      <c r="U21" s="17">
        <f t="shared" si="3"/>
        <v>45623</v>
      </c>
      <c r="V21" s="17">
        <f t="shared" si="3"/>
        <v>45622</v>
      </c>
      <c r="W21" s="17">
        <f t="shared" si="3"/>
        <v>45621</v>
      </c>
      <c r="Y21" s="17"/>
      <c r="Z21" s="51">
        <v>45652</v>
      </c>
      <c r="AA21" s="45" t="s">
        <v>42</v>
      </c>
      <c r="AD21">
        <v>16</v>
      </c>
    </row>
    <row r="22" spans="1:30" ht="18.75">
      <c r="A22" s="41">
        <f t="shared" si="9"/>
        <v>12</v>
      </c>
      <c r="B22" s="43">
        <f t="shared" si="0"/>
        <v>45627</v>
      </c>
      <c r="C22" s="44">
        <f t="shared" si="4"/>
        <v>2024</v>
      </c>
      <c r="D22" s="44">
        <v>9</v>
      </c>
      <c r="E22" s="30">
        <f t="shared" si="1"/>
        <v>45637</v>
      </c>
      <c r="F22" s="32">
        <f t="shared" si="1"/>
        <v>45643</v>
      </c>
      <c r="G22" s="30">
        <f t="shared" si="1"/>
        <v>45645</v>
      </c>
      <c r="H22" s="32">
        <f t="shared" si="1"/>
        <v>45649</v>
      </c>
      <c r="I22" s="32">
        <f t="shared" si="1"/>
        <v>45650</v>
      </c>
      <c r="J22" s="32">
        <f t="shared" si="1"/>
        <v>45653</v>
      </c>
      <c r="K22" s="32">
        <f t="shared" si="1"/>
        <v>45656</v>
      </c>
      <c r="L22" s="32" t="e">
        <f t="shared" ref="L22" si="10">IF(DATE(YEAR(B22),MONTH(B22),PayDate)&gt;Q22,Q22,WORKDAY(DATE(YEAR(B22),MONTH(B22),PayDate +1),-1,BankHols))</f>
        <v>#VALUE!</v>
      </c>
      <c r="M22" s="32">
        <f t="shared" ref="M22" si="11">IF(ISNUMBER(PayDate),L22,WORKDAY(HLOOKUP(PayDate,OtherDates,P22,FALSE)+1,-1,BankHols))</f>
        <v>45657</v>
      </c>
      <c r="N22" s="32">
        <f t="shared" ref="N22" si="12">IF(DAY(M22)&lt;6,WORKDAY(DATE(YEAR(M22),MONTH(M22),6)-1,1,BankHols),WORKDAY(DATE(YEAR(M22),MONTH(M22)+1,6)-1,1,BankHols))</f>
        <v>45663</v>
      </c>
      <c r="P22" s="7">
        <v>10</v>
      </c>
      <c r="Q22" s="17">
        <f t="shared" si="8"/>
        <v>45657</v>
      </c>
      <c r="R22" s="17">
        <f t="shared" si="2"/>
        <v>45656</v>
      </c>
      <c r="S22" s="17">
        <f t="shared" si="3"/>
        <v>45653</v>
      </c>
      <c r="T22" s="17">
        <f t="shared" si="3"/>
        <v>45645</v>
      </c>
      <c r="U22" s="17">
        <f t="shared" si="3"/>
        <v>45644</v>
      </c>
      <c r="V22" s="17">
        <f t="shared" si="3"/>
        <v>45657</v>
      </c>
      <c r="W22" s="17">
        <f t="shared" si="3"/>
        <v>45656</v>
      </c>
      <c r="Y22" s="17"/>
      <c r="Z22" s="51">
        <v>45658</v>
      </c>
      <c r="AA22" s="46" t="s">
        <v>43</v>
      </c>
      <c r="AD22">
        <v>17</v>
      </c>
    </row>
    <row r="23" spans="1:30" ht="18.75">
      <c r="A23" s="41">
        <f t="shared" si="9"/>
        <v>13</v>
      </c>
      <c r="B23" s="43">
        <f t="shared" si="0"/>
        <v>45658</v>
      </c>
      <c r="C23" s="44">
        <f t="shared" si="4"/>
        <v>2025</v>
      </c>
      <c r="D23" s="54">
        <v>10</v>
      </c>
      <c r="E23" s="55">
        <f t="shared" ref="E23:K25" si="13">WORKDAY($M23,E$12,BankHols)</f>
        <v>45672</v>
      </c>
      <c r="F23" s="53">
        <f t="shared" si="13"/>
        <v>45678</v>
      </c>
      <c r="G23" s="55">
        <f t="shared" si="13"/>
        <v>45680</v>
      </c>
      <c r="H23" s="53">
        <f t="shared" si="13"/>
        <v>45684</v>
      </c>
      <c r="I23" s="39">
        <f t="shared" si="13"/>
        <v>45685</v>
      </c>
      <c r="J23" s="53">
        <f t="shared" si="13"/>
        <v>45686</v>
      </c>
      <c r="K23" s="38">
        <f t="shared" si="13"/>
        <v>45687</v>
      </c>
      <c r="L23" s="39" t="e">
        <f t="shared" si="5"/>
        <v>#VALUE!</v>
      </c>
      <c r="M23" s="65">
        <f>IF(ISNUMBER(PayDate),L23,WORKDAY(HLOOKUP(PayDate,OtherDates,P23,FALSE)+1,-1,BankHols))</f>
        <v>45688</v>
      </c>
      <c r="N23" s="38">
        <f>IF(DAY(M23)&lt;6,WORKDAY(DATE(YEAR(M23),MONTH(M23),6)-1,1,BankHols),WORKDAY(DATE(YEAR(M23),MONTH(M23)+1,6)-1,1,BankHols))</f>
        <v>45694</v>
      </c>
      <c r="P23" s="7">
        <v>11</v>
      </c>
      <c r="Q23" s="17">
        <f t="shared" si="8"/>
        <v>45688</v>
      </c>
      <c r="R23" s="17">
        <f t="shared" si="2"/>
        <v>45687</v>
      </c>
      <c r="S23" s="17">
        <f t="shared" si="3"/>
        <v>45688</v>
      </c>
      <c r="T23" s="17">
        <f t="shared" si="3"/>
        <v>45687</v>
      </c>
      <c r="U23" s="17">
        <f t="shared" si="3"/>
        <v>45686</v>
      </c>
      <c r="V23" s="17">
        <f t="shared" si="3"/>
        <v>45685</v>
      </c>
      <c r="W23" s="17">
        <f t="shared" si="3"/>
        <v>45684</v>
      </c>
      <c r="Y23" s="17"/>
      <c r="Z23" s="52">
        <v>45765</v>
      </c>
      <c r="AA23" s="49" t="s">
        <v>36</v>
      </c>
      <c r="AD23">
        <v>18</v>
      </c>
    </row>
    <row r="24" spans="1:30" ht="18">
      <c r="A24" s="41">
        <f t="shared" si="9"/>
        <v>14</v>
      </c>
      <c r="B24" s="43">
        <f t="shared" si="0"/>
        <v>45689</v>
      </c>
      <c r="C24" s="44">
        <f t="shared" si="4"/>
        <v>2025</v>
      </c>
      <c r="D24" s="54">
        <v>11</v>
      </c>
      <c r="E24" s="56">
        <f t="shared" si="13"/>
        <v>45700</v>
      </c>
      <c r="F24" s="56">
        <f t="shared" si="13"/>
        <v>45706</v>
      </c>
      <c r="G24" s="56">
        <f t="shared" si="13"/>
        <v>45708</v>
      </c>
      <c r="H24" s="56">
        <f t="shared" si="13"/>
        <v>45712</v>
      </c>
      <c r="I24" s="55">
        <f t="shared" si="13"/>
        <v>45713</v>
      </c>
      <c r="J24" s="53">
        <f t="shared" si="13"/>
        <v>45714</v>
      </c>
      <c r="K24" s="30">
        <f t="shared" si="13"/>
        <v>45715</v>
      </c>
      <c r="L24" s="31" t="e">
        <f t="shared" si="5"/>
        <v>#VALUE!</v>
      </c>
      <c r="M24" s="32">
        <f>IF(ISNUMBER(PayDate),L24,WORKDAY(HLOOKUP(PayDate,OtherDates,P24,FALSE)+1,-1,BankHols))</f>
        <v>45716</v>
      </c>
      <c r="N24" s="30">
        <f>IF(DAY(M24)&lt;6,WORKDAY(DATE(YEAR(M24),MONTH(M24),6)-1,1,BankHols),WORKDAY(DATE(YEAR(M24),MONTH(M24)+1,6)-1,1,BankHols))</f>
        <v>45722</v>
      </c>
      <c r="P24" s="7">
        <v>12</v>
      </c>
      <c r="Q24" s="17">
        <f t="shared" si="8"/>
        <v>45716</v>
      </c>
      <c r="R24" s="17">
        <f t="shared" si="2"/>
        <v>45715</v>
      </c>
      <c r="S24" s="17">
        <f t="shared" si="3"/>
        <v>45716</v>
      </c>
      <c r="T24" s="17">
        <f t="shared" si="3"/>
        <v>45715</v>
      </c>
      <c r="U24" s="17">
        <f t="shared" si="3"/>
        <v>45714</v>
      </c>
      <c r="V24" s="17">
        <f t="shared" si="3"/>
        <v>45713</v>
      </c>
      <c r="W24" s="17">
        <f t="shared" si="3"/>
        <v>45712</v>
      </c>
      <c r="Y24" s="17"/>
      <c r="Z24" s="77"/>
      <c r="AA24" s="78"/>
      <c r="AD24">
        <v>19</v>
      </c>
    </row>
    <row r="25" spans="1:30" ht="18">
      <c r="A25" s="41">
        <f t="shared" si="9"/>
        <v>15</v>
      </c>
      <c r="B25" s="43">
        <f t="shared" si="0"/>
        <v>45717</v>
      </c>
      <c r="C25" s="44">
        <f t="shared" si="4"/>
        <v>2025</v>
      </c>
      <c r="D25" s="54">
        <v>12</v>
      </c>
      <c r="E25" s="57">
        <f t="shared" si="13"/>
        <v>45729</v>
      </c>
      <c r="F25" s="57">
        <f t="shared" si="13"/>
        <v>45735</v>
      </c>
      <c r="G25" s="57">
        <f t="shared" si="13"/>
        <v>45737</v>
      </c>
      <c r="H25" s="57">
        <f t="shared" si="13"/>
        <v>45741</v>
      </c>
      <c r="I25" s="32">
        <f t="shared" si="13"/>
        <v>45742</v>
      </c>
      <c r="J25" s="30">
        <f t="shared" si="13"/>
        <v>45743</v>
      </c>
      <c r="K25" s="28">
        <f t="shared" si="13"/>
        <v>45744</v>
      </c>
      <c r="L25" s="29" t="e">
        <f t="shared" si="5"/>
        <v>#VALUE!</v>
      </c>
      <c r="M25" s="66">
        <f>IF(ISNUMBER(PayDate),L25,WORKDAY(HLOOKUP(PayDate,OtherDates,P25,FALSE)+1,-1,BankHols))</f>
        <v>45747</v>
      </c>
      <c r="N25" s="28">
        <f>IF(DAY(M25)&lt;6,WORKDAY(DATE(YEAR(M25),MONTH(M25),6)-1,1,BankHols),WORKDAY(DATE(YEAR(M25),MONTH(M25)+1,6)-1,1,BankHols))</f>
        <v>45754</v>
      </c>
      <c r="P25" s="7">
        <v>13</v>
      </c>
      <c r="Q25" s="17">
        <f t="shared" si="8"/>
        <v>45747</v>
      </c>
      <c r="R25" s="17">
        <f t="shared" si="2"/>
        <v>45744</v>
      </c>
      <c r="S25" s="17">
        <f t="shared" si="3"/>
        <v>45744</v>
      </c>
      <c r="T25" s="17">
        <f t="shared" si="3"/>
        <v>45743</v>
      </c>
      <c r="U25" s="17">
        <f t="shared" si="3"/>
        <v>45742</v>
      </c>
      <c r="V25" s="17">
        <f t="shared" si="3"/>
        <v>45741</v>
      </c>
      <c r="W25" s="17">
        <f t="shared" si="3"/>
        <v>45747</v>
      </c>
      <c r="Y25" s="17"/>
      <c r="AD25">
        <v>20</v>
      </c>
    </row>
    <row r="26" spans="1:30" ht="17.45">
      <c r="B26" s="10"/>
      <c r="C26" s="10"/>
      <c r="D26" s="11"/>
      <c r="E26" s="12"/>
      <c r="F26" s="12"/>
      <c r="G26" s="12"/>
      <c r="H26" s="12"/>
      <c r="I26" s="12"/>
      <c r="J26" s="12"/>
      <c r="K26" s="12"/>
      <c r="L26" s="12"/>
      <c r="M26" s="12"/>
      <c r="N26" s="12"/>
      <c r="P26" s="9"/>
      <c r="S26" s="1">
        <f t="shared" ref="S26:U26" si="14">T26+1</f>
        <v>15</v>
      </c>
      <c r="T26" s="1">
        <f t="shared" si="14"/>
        <v>14</v>
      </c>
      <c r="U26" s="1">
        <f t="shared" si="14"/>
        <v>13</v>
      </c>
      <c r="V26" s="1">
        <f>W26+1</f>
        <v>12</v>
      </c>
      <c r="W26" s="1">
        <v>11</v>
      </c>
      <c r="AD26">
        <v>21</v>
      </c>
    </row>
    <row r="27" spans="1:30" ht="17.45">
      <c r="B27" s="13"/>
      <c r="C27" s="13"/>
      <c r="E27" s="14"/>
      <c r="F27" s="14"/>
      <c r="G27" s="14"/>
      <c r="H27" s="14"/>
      <c r="I27" s="14"/>
      <c r="AD27">
        <v>22</v>
      </c>
    </row>
    <row r="28" spans="1:30">
      <c r="AD28">
        <v>23</v>
      </c>
    </row>
    <row r="29" spans="1:30" ht="30.75" customHeight="1">
      <c r="B29" s="86" t="s">
        <v>44</v>
      </c>
      <c r="C29" s="82" t="s">
        <v>45</v>
      </c>
      <c r="D29" s="83"/>
      <c r="E29" s="83"/>
      <c r="F29" s="83"/>
      <c r="G29" s="83"/>
      <c r="H29" s="83"/>
      <c r="I29" s="83"/>
      <c r="J29" s="83"/>
      <c r="K29" s="84"/>
      <c r="L29" s="12"/>
      <c r="M29" s="12"/>
      <c r="N29" s="12"/>
      <c r="AD29">
        <v>24</v>
      </c>
    </row>
    <row r="30" spans="1:30" ht="30.75" customHeight="1">
      <c r="B30" s="87"/>
      <c r="C30" s="85" t="s">
        <v>46</v>
      </c>
      <c r="D30" s="85"/>
      <c r="E30" s="85"/>
      <c r="F30" s="85"/>
      <c r="G30" s="85"/>
      <c r="H30" s="85"/>
      <c r="I30" s="85"/>
      <c r="J30" s="85"/>
      <c r="K30" s="85"/>
      <c r="L30" s="12"/>
      <c r="M30" s="12"/>
      <c r="N30" s="12"/>
      <c r="AD30">
        <v>25</v>
      </c>
    </row>
    <row r="31" spans="1:30" ht="52.9" customHeight="1">
      <c r="B31" s="87"/>
      <c r="C31" s="85" t="s">
        <v>47</v>
      </c>
      <c r="D31" s="85"/>
      <c r="E31" s="85"/>
      <c r="F31" s="85"/>
      <c r="G31" s="85"/>
      <c r="H31" s="85"/>
      <c r="I31" s="85"/>
      <c r="J31" s="85"/>
      <c r="K31" s="85"/>
      <c r="L31" s="12"/>
      <c r="M31" s="81"/>
      <c r="N31" s="81"/>
      <c r="AD31">
        <v>26</v>
      </c>
    </row>
    <row r="32" spans="1:30" ht="30.75" customHeight="1">
      <c r="B32" s="87"/>
      <c r="C32" s="85" t="s">
        <v>48</v>
      </c>
      <c r="D32" s="85"/>
      <c r="E32" s="85"/>
      <c r="F32" s="85"/>
      <c r="G32" s="85"/>
      <c r="H32" s="85"/>
      <c r="I32" s="85"/>
      <c r="J32" s="85"/>
      <c r="K32" s="85"/>
      <c r="M32" s="19"/>
      <c r="N32" s="20"/>
      <c r="AD32">
        <v>27</v>
      </c>
    </row>
    <row r="33" spans="2:30" ht="30.75" customHeight="1">
      <c r="B33" s="87"/>
      <c r="C33" s="85" t="s">
        <v>49</v>
      </c>
      <c r="D33" s="85"/>
      <c r="E33" s="85"/>
      <c r="F33" s="85"/>
      <c r="G33" s="85"/>
      <c r="H33" s="85"/>
      <c r="I33" s="85"/>
      <c r="J33" s="85"/>
      <c r="K33" s="85"/>
      <c r="M33" s="19"/>
      <c r="N33" s="20"/>
      <c r="AD33">
        <v>28</v>
      </c>
    </row>
    <row r="34" spans="2:30" ht="30.75" customHeight="1">
      <c r="B34" s="87"/>
      <c r="C34" s="85" t="s">
        <v>50</v>
      </c>
      <c r="D34" s="85"/>
      <c r="E34" s="85"/>
      <c r="F34" s="85"/>
      <c r="G34" s="85"/>
      <c r="H34" s="85"/>
      <c r="I34" s="85"/>
      <c r="J34" s="85"/>
      <c r="K34" s="85"/>
      <c r="M34" s="19"/>
      <c r="N34" s="20"/>
      <c r="AD34">
        <v>29</v>
      </c>
    </row>
    <row r="35" spans="2:30" ht="28.15" customHeight="1">
      <c r="B35" s="87"/>
      <c r="C35" s="95" t="s">
        <v>51</v>
      </c>
      <c r="D35" s="95"/>
      <c r="E35" s="95"/>
      <c r="F35" s="95"/>
      <c r="G35" s="95"/>
      <c r="H35" s="95"/>
      <c r="I35" s="95"/>
      <c r="J35" s="95"/>
      <c r="K35" s="95"/>
      <c r="M35" s="19"/>
      <c r="N35" s="20"/>
      <c r="AD35">
        <v>30</v>
      </c>
    </row>
    <row r="36" spans="2:30" ht="15">
      <c r="B36" s="88"/>
      <c r="C36" s="92" t="s">
        <v>52</v>
      </c>
      <c r="D36" s="93"/>
      <c r="E36" s="93"/>
      <c r="F36" s="93"/>
      <c r="G36" s="93"/>
      <c r="H36" s="93"/>
      <c r="I36" s="93"/>
      <c r="J36" s="93"/>
      <c r="K36" s="94"/>
      <c r="M36" s="15"/>
      <c r="N36" s="15"/>
      <c r="AD36" s="1">
        <v>31</v>
      </c>
    </row>
    <row r="37" spans="2:30" ht="15">
      <c r="I37" s="15"/>
      <c r="AD37" t="s">
        <v>6</v>
      </c>
    </row>
    <row r="38" spans="2:30" ht="15">
      <c r="I38" s="15"/>
      <c r="AD38" t="s">
        <v>27</v>
      </c>
    </row>
    <row r="39" spans="2:30">
      <c r="AD39" s="8" t="s">
        <v>28</v>
      </c>
    </row>
    <row r="40" spans="2:30">
      <c r="AD40" s="8" t="s">
        <v>29</v>
      </c>
    </row>
    <row r="41" spans="2:30">
      <c r="AD41" s="8" t="s">
        <v>30</v>
      </c>
    </row>
    <row r="42" spans="2:30">
      <c r="AD42" s="8" t="s">
        <v>31</v>
      </c>
    </row>
    <row r="43" spans="2:30">
      <c r="AD43" s="8" t="s">
        <v>32</v>
      </c>
    </row>
  </sheetData>
  <sheetProtection algorithmName="SHA-512" hashValue="St2k5GaUsO6aEMoDLXloGfKredKxtVeWzVyZ2VR+F9GEmv6Jj72Dr2tjDpgE9Cn9M4efRKsGcSRevIryyI2wWQ==" saltValue="tnxpGIHz9Co/2OlzL4P9Gg==" spinCount="100000" sheet="1" objects="1" scenarios="1"/>
  <mergeCells count="14">
    <mergeCell ref="B29:B36"/>
    <mergeCell ref="F3:Y3"/>
    <mergeCell ref="F4:N4"/>
    <mergeCell ref="F5:N5"/>
    <mergeCell ref="C32:K32"/>
    <mergeCell ref="C33:K33"/>
    <mergeCell ref="C36:K36"/>
    <mergeCell ref="C34:K34"/>
    <mergeCell ref="C35:K35"/>
    <mergeCell ref="Z13:AA13"/>
    <mergeCell ref="M31:N31"/>
    <mergeCell ref="C29:K29"/>
    <mergeCell ref="C30:K30"/>
    <mergeCell ref="C31:K31"/>
  </mergeCells>
  <conditionalFormatting sqref="E14:N26">
    <cfRule type="expression" dxfId="2" priority="6" stopIfTrue="1">
      <formula>IF(#REF!=0,FALSE,TRUE)</formula>
    </cfRule>
  </conditionalFormatting>
  <conditionalFormatting sqref="L29:N31 M32">
    <cfRule type="expression" dxfId="1" priority="16" stopIfTrue="1">
      <formula>IF(#REF!=0,FALSE,TRUE)</formula>
    </cfRule>
  </conditionalFormatting>
  <conditionalFormatting sqref="O14:O25">
    <cfRule type="cellIs" dxfId="0" priority="1" operator="equal">
      <formula>3</formula>
    </cfRule>
  </conditionalFormatting>
  <dataValidations count="1">
    <dataValidation type="list" allowBlank="1" showInputMessage="1" showErrorMessage="1" sqref="J7:J10" xr:uid="{943A7BCE-1C62-4EFE-A5AF-1FE36B993FC6}">
      <formula1>DateList</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842954-06CE-4BD1-BEED-BE21AA723836}"/>
</file>

<file path=customXml/itemProps2.xml><?xml version="1.0" encoding="utf-8"?>
<ds:datastoreItem xmlns:ds="http://schemas.openxmlformats.org/officeDocument/2006/customXml" ds:itemID="{6FCABA3D-80A9-4D24-96CA-90EF5C099A45}"/>
</file>

<file path=customXml/itemProps3.xml><?xml version="1.0" encoding="utf-8"?>
<ds:datastoreItem xmlns:ds="http://schemas.openxmlformats.org/officeDocument/2006/customXml" ds:itemID="{E1CDCA48-775E-4049-9939-2349B83E31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Cunningham</dc:creator>
  <cp:keywords/>
  <dc:description/>
  <cp:lastModifiedBy>Simon Wade</cp:lastModifiedBy>
  <cp:revision/>
  <dcterms:created xsi:type="dcterms:W3CDTF">2022-01-21T16:17:22Z</dcterms:created>
  <dcterms:modified xsi:type="dcterms:W3CDTF">2024-02-12T12:16:17Z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